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全職員共有用フォルダ\★先生方の個人フォルダ\21_沼尾和弥\バレーボール\miyagivb\up\conduct\"/>
    </mc:Choice>
  </mc:AlternateContent>
  <bookViews>
    <workbookView xWindow="-90" yWindow="150" windowWidth="10125" windowHeight="7770" tabRatio="880"/>
  </bookViews>
  <sheets>
    <sheet name="IF男子" sheetId="9" r:id="rId1"/>
    <sheet name="男子試合順" sheetId="4" r:id="rId2"/>
    <sheet name="IF女子" sheetId="1" r:id="rId3"/>
    <sheet name="女子試合順" sheetId="5" r:id="rId4"/>
    <sheet name="メンバー表IF原本男子" sheetId="12" r:id="rId5"/>
    <sheet name="メンバー表IF原本女子" sheetId="3" r:id="rId6"/>
    <sheet name="出場チームメンバー表男子" sheetId="11" r:id="rId7"/>
    <sheet name="出場チームメンバー表女子" sheetId="2" r:id="rId8"/>
  </sheets>
  <definedNames>
    <definedName name="_xlnm._FilterDatabase" localSheetId="0" hidden="1">IF男子!$A$4:$BF$9</definedName>
    <definedName name="_xlnm.Print_Area" localSheetId="2">IF女子!$A$4:$CA$71</definedName>
    <definedName name="_xlnm.Print_Area" localSheetId="0">IF男子!$A$4:$CA$71</definedName>
    <definedName name="_xlnm.Print_Area" localSheetId="1">男子試合順!$A$1:$U$55</definedName>
  </definedNames>
  <calcPr calcId="152511"/>
</workbook>
</file>

<file path=xl/calcChain.xml><?xml version="1.0" encoding="utf-8"?>
<calcChain xmlns="http://schemas.openxmlformats.org/spreadsheetml/2006/main">
  <c r="AD5" i="9" l="1"/>
  <c r="AU5" i="9"/>
  <c r="R1" i="1"/>
  <c r="I1" i="1"/>
  <c r="R15" i="5"/>
  <c r="Q15" i="5"/>
  <c r="R14" i="5"/>
  <c r="Q14" i="5"/>
  <c r="R22" i="5" l="1"/>
  <c r="Q22" i="5"/>
  <c r="R21" i="5"/>
  <c r="Q21" i="5"/>
  <c r="R20" i="5"/>
  <c r="Q20" i="5"/>
  <c r="R19" i="5"/>
  <c r="Q19" i="5"/>
  <c r="R18" i="5"/>
  <c r="Q18" i="5"/>
  <c r="R17" i="5"/>
  <c r="Q17" i="5"/>
  <c r="R16" i="5"/>
  <c r="Q16" i="5"/>
  <c r="R13" i="5"/>
  <c r="Q13" i="5"/>
  <c r="R12" i="5"/>
  <c r="Q12" i="5"/>
  <c r="R11" i="5"/>
  <c r="Q11" i="5"/>
  <c r="R10" i="5"/>
  <c r="Q10" i="5"/>
  <c r="R9" i="5"/>
  <c r="Q9" i="5"/>
  <c r="R8" i="5"/>
  <c r="Q8" i="5"/>
  <c r="R7" i="5"/>
  <c r="Q7" i="5"/>
  <c r="R6" i="5"/>
  <c r="Q6" i="5"/>
  <c r="R5" i="5"/>
  <c r="Q5" i="5"/>
  <c r="R20" i="4"/>
  <c r="Q20" i="4"/>
  <c r="R19" i="4"/>
  <c r="Q19" i="4"/>
  <c r="R18" i="4"/>
  <c r="Q18" i="4"/>
  <c r="R17" i="4"/>
  <c r="Q17" i="4"/>
  <c r="R16" i="4"/>
  <c r="Q16" i="4"/>
  <c r="R15" i="4"/>
  <c r="Q15" i="4"/>
  <c r="R14" i="4"/>
  <c r="Q14" i="4"/>
  <c r="R13" i="4"/>
  <c r="Q13" i="4"/>
  <c r="R12" i="4"/>
  <c r="Q12" i="4"/>
  <c r="R11" i="4"/>
  <c r="Q11" i="4"/>
  <c r="R10" i="4"/>
  <c r="Q10" i="4"/>
  <c r="R9" i="4"/>
  <c r="Q9" i="4"/>
  <c r="R8" i="4"/>
  <c r="Q8" i="4"/>
  <c r="R7" i="4"/>
  <c r="Q7" i="4"/>
  <c r="R6" i="4"/>
  <c r="Q6" i="4"/>
  <c r="R5" i="4"/>
  <c r="Q5" i="4"/>
  <c r="C7" i="1" l="1"/>
  <c r="AU5" i="1" l="1"/>
  <c r="AD5" i="1"/>
  <c r="O1" i="3"/>
  <c r="E1" i="3"/>
  <c r="C7" i="9"/>
  <c r="R1" i="9"/>
  <c r="O1" i="12" s="1"/>
  <c r="Q4" i="12" s="1"/>
  <c r="I1" i="9"/>
  <c r="E1" i="12" s="1"/>
  <c r="Q8" i="12" l="1"/>
  <c r="Q4" i="3"/>
  <c r="Q8" i="3"/>
  <c r="E30" i="3"/>
  <c r="BH38" i="1" s="1"/>
  <c r="G12" i="3"/>
  <c r="G30" i="3"/>
  <c r="E12" i="3"/>
  <c r="BH20" i="1" s="1"/>
  <c r="E20" i="3"/>
  <c r="BH28" i="1" s="1"/>
  <c r="E28" i="3"/>
  <c r="BH36" i="1" s="1"/>
  <c r="G24" i="3"/>
  <c r="E22" i="3"/>
  <c r="BH30" i="1" s="1"/>
  <c r="G26" i="3"/>
  <c r="E10" i="3"/>
  <c r="BH18" i="1" s="1"/>
  <c r="G20" i="3"/>
  <c r="G28" i="3"/>
  <c r="G16" i="3"/>
  <c r="G4" i="3"/>
  <c r="E14" i="3"/>
  <c r="BH22" i="1" s="1"/>
  <c r="G10" i="3"/>
  <c r="E26" i="3"/>
  <c r="BH34" i="1" s="1"/>
  <c r="G18" i="3"/>
  <c r="E8" i="3"/>
  <c r="BH16" i="1" s="1"/>
  <c r="E16" i="3"/>
  <c r="BH24" i="1" s="1"/>
  <c r="E24" i="3"/>
  <c r="BH32" i="1" s="1"/>
  <c r="G14" i="3"/>
  <c r="G8" i="3"/>
  <c r="BJ16" i="1" s="1"/>
  <c r="G22" i="3"/>
  <c r="E18" i="3"/>
  <c r="BH26" i="1" s="1"/>
  <c r="O12" i="3"/>
  <c r="BR20" i="1" s="1"/>
  <c r="O20" i="3"/>
  <c r="BR28" i="1" s="1"/>
  <c r="O28" i="3"/>
  <c r="BR36" i="1" s="1"/>
  <c r="Q10" i="3"/>
  <c r="Q18" i="3"/>
  <c r="Q26" i="3"/>
  <c r="Q20" i="3"/>
  <c r="Q24" i="3"/>
  <c r="O14" i="3"/>
  <c r="BR22" i="1" s="1"/>
  <c r="O22" i="3"/>
  <c r="BR30" i="1" s="1"/>
  <c r="O30" i="3"/>
  <c r="BR38" i="1" s="1"/>
  <c r="Q12" i="3"/>
  <c r="Q28" i="3"/>
  <c r="Q16" i="3"/>
  <c r="Q30" i="3"/>
  <c r="O8" i="3"/>
  <c r="BR16" i="1" s="1"/>
  <c r="O16" i="3"/>
  <c r="BR24" i="1" s="1"/>
  <c r="O24" i="3"/>
  <c r="BR32" i="1" s="1"/>
  <c r="Q14" i="3"/>
  <c r="Q22" i="3"/>
  <c r="O10" i="3"/>
  <c r="BR18" i="1" s="1"/>
  <c r="O18" i="3"/>
  <c r="BR26" i="1" s="1"/>
  <c r="O26" i="3"/>
  <c r="BR34" i="1" s="1"/>
  <c r="G4" i="12"/>
  <c r="E24" i="12"/>
  <c r="BH32" i="9" s="1"/>
  <c r="G10" i="12"/>
  <c r="BJ18" i="9" s="1"/>
  <c r="E20" i="12"/>
  <c r="BH28" i="9" s="1"/>
  <c r="G12" i="12"/>
  <c r="BJ20" i="9" s="1"/>
  <c r="G28" i="12"/>
  <c r="BJ36" i="9" s="1"/>
  <c r="G30" i="12"/>
  <c r="BJ38" i="9" s="1"/>
  <c r="E22" i="12"/>
  <c r="BH30" i="9" s="1"/>
  <c r="G14" i="12"/>
  <c r="BJ22" i="9" s="1"/>
  <c r="E26" i="12"/>
  <c r="BH34" i="9" s="1"/>
  <c r="G18" i="12"/>
  <c r="BJ26" i="9" s="1"/>
  <c r="E28" i="12"/>
  <c r="BH36" i="9" s="1"/>
  <c r="G16" i="12"/>
  <c r="BJ24" i="9" s="1"/>
  <c r="E10" i="12"/>
  <c r="BH18" i="9" s="1"/>
  <c r="E12" i="12"/>
  <c r="BH20" i="9" s="1"/>
  <c r="E8" i="12"/>
  <c r="BH16" i="9" s="1"/>
  <c r="G20" i="12"/>
  <c r="BJ28" i="9" s="1"/>
  <c r="G22" i="12"/>
  <c r="BJ30" i="9" s="1"/>
  <c r="E14" i="12"/>
  <c r="BH22" i="9" s="1"/>
  <c r="E30" i="12"/>
  <c r="BH38" i="9" s="1"/>
  <c r="E16" i="12"/>
  <c r="BH24" i="9" s="1"/>
  <c r="G8" i="12"/>
  <c r="BJ16" i="9" s="1"/>
  <c r="G24" i="12"/>
  <c r="BJ32" i="9" s="1"/>
  <c r="G26" i="12"/>
  <c r="BJ34" i="9" s="1"/>
  <c r="E18" i="12"/>
  <c r="BH26" i="9" s="1"/>
  <c r="O8" i="12"/>
  <c r="BR16" i="9" s="1"/>
  <c r="O12" i="12"/>
  <c r="BR20" i="9" s="1"/>
  <c r="O20" i="12"/>
  <c r="BR28" i="9" s="1"/>
  <c r="O28" i="12"/>
  <c r="BR36" i="9" s="1"/>
  <c r="Q10" i="12"/>
  <c r="Q18" i="12"/>
  <c r="Q26" i="12"/>
  <c r="BT34" i="9" s="1"/>
  <c r="O14" i="12"/>
  <c r="BR22" i="9" s="1"/>
  <c r="O22" i="12"/>
  <c r="BR30" i="9" s="1"/>
  <c r="O30" i="12"/>
  <c r="BR38" i="9" s="1"/>
  <c r="Q12" i="12"/>
  <c r="Q20" i="12"/>
  <c r="Q28" i="12"/>
  <c r="O16" i="12"/>
  <c r="BR24" i="9" s="1"/>
  <c r="O24" i="12"/>
  <c r="BR32" i="9" s="1"/>
  <c r="Q14" i="12"/>
  <c r="Q22" i="12"/>
  <c r="Q30" i="12"/>
  <c r="O26" i="12"/>
  <c r="BR34" i="9" s="1"/>
  <c r="Q16" i="12"/>
  <c r="O10" i="12"/>
  <c r="BR18" i="9" s="1"/>
  <c r="O18" i="12"/>
  <c r="BR26" i="9" s="1"/>
  <c r="Q24" i="12"/>
  <c r="BT32" i="9" s="1"/>
  <c r="R2" i="9"/>
  <c r="BT12" i="9" s="1"/>
  <c r="I2" i="9"/>
  <c r="AR7" i="9" s="1"/>
  <c r="R2" i="1"/>
  <c r="I2" i="1"/>
  <c r="AY7" i="9" l="1"/>
  <c r="BJ12" i="9"/>
  <c r="BT16" i="9"/>
  <c r="BT30" i="9"/>
  <c r="BT28" i="9"/>
  <c r="BT18" i="9"/>
  <c r="BT38" i="9"/>
  <c r="BT36" i="9"/>
  <c r="BT26" i="9"/>
  <c r="BT24" i="9"/>
  <c r="BT22" i="9"/>
  <c r="BT20" i="9"/>
  <c r="BT36" i="1" l="1"/>
  <c r="AY7" i="1"/>
  <c r="AR7" i="1"/>
  <c r="BT38" i="1"/>
  <c r="BJ34" i="1" l="1"/>
  <c r="BJ26" i="1"/>
  <c r="BJ18" i="1"/>
  <c r="BJ38" i="1"/>
  <c r="BJ22" i="1"/>
  <c r="BJ28" i="1"/>
  <c r="BJ20" i="1"/>
  <c r="BJ32" i="1"/>
  <c r="BJ24" i="1"/>
  <c r="BJ30" i="1"/>
  <c r="BJ36" i="1"/>
  <c r="BT16" i="1"/>
  <c r="BT30" i="1"/>
  <c r="BT22" i="1"/>
  <c r="BT18" i="1"/>
  <c r="BT24" i="1"/>
  <c r="BT32" i="1"/>
  <c r="BT20" i="1"/>
  <c r="BT26" i="1"/>
  <c r="BT34" i="1"/>
  <c r="BT28" i="1"/>
  <c r="BT12" i="1"/>
  <c r="BJ12" i="1"/>
</calcChain>
</file>

<file path=xl/sharedStrings.xml><?xml version="1.0" encoding="utf-8"?>
<sst xmlns="http://schemas.openxmlformats.org/spreadsheetml/2006/main" count="1354" uniqueCount="361">
  <si>
    <t>チーム構成</t>
    <rPh sb="3" eb="5">
      <t>コウセイ</t>
    </rPh>
    <phoneticPr fontId="1"/>
  </si>
  <si>
    <t>サービス順</t>
    <rPh sb="4" eb="5">
      <t>ジュン</t>
    </rPh>
    <phoneticPr fontId="1"/>
  </si>
  <si>
    <t>スターティングプレーヤー</t>
    <phoneticPr fontId="1"/>
  </si>
  <si>
    <t>番号</t>
    <rPh sb="0" eb="2">
      <t>バンゴウ</t>
    </rPh>
    <phoneticPr fontId="1"/>
  </si>
  <si>
    <t>１回目</t>
    <rPh sb="1" eb="3">
      <t>カイメ</t>
    </rPh>
    <phoneticPr fontId="1"/>
  </si>
  <si>
    <t>５回目</t>
    <rPh sb="1" eb="3">
      <t>カイメ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</si>
  <si>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</si>
  <si>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</si>
  <si>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４回目</t>
    <rPh sb="1" eb="3">
      <t>カイメ</t>
    </rPh>
    <phoneticPr fontId="1"/>
  </si>
  <si>
    <t>６回目</t>
    <rPh sb="1" eb="3">
      <t>カイメ</t>
    </rPh>
    <phoneticPr fontId="1"/>
  </si>
  <si>
    <t>７回目</t>
    <rPh sb="1" eb="3">
      <t>カイメ</t>
    </rPh>
    <phoneticPr fontId="1"/>
  </si>
  <si>
    <t>８回目</t>
    <rPh sb="1" eb="3">
      <t>カイメ</t>
    </rPh>
    <phoneticPr fontId="1"/>
  </si>
  <si>
    <t>第１セット</t>
    <rPh sb="0" eb="1">
      <t>ダイ</t>
    </rPh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</si>
  <si>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</si>
  <si>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</si>
  <si>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</si>
  <si>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</si>
  <si>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Ⅴ</t>
    <phoneticPr fontId="1"/>
  </si>
  <si>
    <t>Ⅵ</t>
    <phoneticPr fontId="1"/>
  </si>
  <si>
    <t>得点</t>
    <rPh sb="0" eb="2">
      <t>トクテン</t>
    </rPh>
    <phoneticPr fontId="1"/>
  </si>
  <si>
    <t>1 2 3</t>
    <phoneticPr fontId="1"/>
  </si>
  <si>
    <t>4 5 6</t>
    <phoneticPr fontId="1"/>
  </si>
  <si>
    <t>7 8 9</t>
    <phoneticPr fontId="1"/>
  </si>
  <si>
    <t>タイムアウト</t>
  </si>
  <si>
    <t>タイムアウト</t>
    <phoneticPr fontId="1"/>
  </si>
  <si>
    <t>サービスの
チェック欄</t>
    <rPh sb="10" eb="11">
      <t>ラン</t>
    </rPh>
    <phoneticPr fontId="1"/>
  </si>
  <si>
    <t>選手
交代</t>
    <rPh sb="0" eb="2">
      <t>センシュ</t>
    </rPh>
    <rPh sb="3" eb="5">
      <t>コウタイ</t>
    </rPh>
    <phoneticPr fontId="1"/>
  </si>
  <si>
    <t>選　手
交　代</t>
    <rPh sb="0" eb="1">
      <t>セン</t>
    </rPh>
    <rPh sb="2" eb="3">
      <t>テ</t>
    </rPh>
    <rPh sb="4" eb="5">
      <t>コウ</t>
    </rPh>
    <rPh sb="6" eb="7">
      <t>ダイ</t>
    </rPh>
    <phoneticPr fontId="1"/>
  </si>
  <si>
    <t>交代時
得　 点</t>
    <rPh sb="0" eb="3">
      <t>コウタイジ</t>
    </rPh>
    <rPh sb="4" eb="5">
      <t>エ</t>
    </rPh>
    <rPh sb="7" eb="8">
      <t>テン</t>
    </rPh>
    <phoneticPr fontId="1"/>
  </si>
  <si>
    <t>:</t>
    <phoneticPr fontId="1"/>
  </si>
  <si>
    <t>Ⓢ</t>
    <phoneticPr fontId="1"/>
  </si>
  <si>
    <t>Ⓡ</t>
    <phoneticPr fontId="1"/>
  </si>
  <si>
    <t>10 
11
12</t>
    <phoneticPr fontId="1"/>
  </si>
  <si>
    <t>13 
14
15</t>
    <phoneticPr fontId="1"/>
  </si>
  <si>
    <t>16 
17
18</t>
    <phoneticPr fontId="1"/>
  </si>
  <si>
    <t>19 
20
21</t>
    <phoneticPr fontId="1"/>
  </si>
  <si>
    <t>22 
23
24</t>
    <phoneticPr fontId="1"/>
  </si>
  <si>
    <t>25 
26
27</t>
    <phoneticPr fontId="1"/>
  </si>
  <si>
    <t>28
29
30</t>
    <phoneticPr fontId="1"/>
  </si>
  <si>
    <t>31 
32
33</t>
    <phoneticPr fontId="1"/>
  </si>
  <si>
    <t>34 
35
36</t>
    <phoneticPr fontId="1"/>
  </si>
  <si>
    <t>37 
38
39</t>
    <phoneticPr fontId="1"/>
  </si>
  <si>
    <t>40 
41
42</t>
    <phoneticPr fontId="1"/>
  </si>
  <si>
    <t>43 
44
45</t>
    <phoneticPr fontId="1"/>
  </si>
  <si>
    <t>得  点</t>
    <rPh sb="0" eb="1">
      <t>エ</t>
    </rPh>
    <rPh sb="3" eb="4">
      <t>テン</t>
    </rPh>
    <phoneticPr fontId="1"/>
  </si>
  <si>
    <t>開始　　：</t>
    <rPh sb="0" eb="2">
      <t>カイシ</t>
    </rPh>
    <phoneticPr fontId="1"/>
  </si>
  <si>
    <t>終了　　：</t>
    <rPh sb="0" eb="2">
      <t>シュウリョウ</t>
    </rPh>
    <phoneticPr fontId="1"/>
  </si>
  <si>
    <t>○</t>
    <phoneticPr fontId="1"/>
  </si>
  <si>
    <t>チーム</t>
    <phoneticPr fontId="1"/>
  </si>
  <si>
    <t>第２セット</t>
    <rPh sb="0" eb="1">
      <t>ダイ</t>
    </rPh>
    <phoneticPr fontId="1"/>
  </si>
  <si>
    <t>第３セット</t>
    <rPh sb="0" eb="1">
      <t>ダイ</t>
    </rPh>
    <phoneticPr fontId="1"/>
  </si>
  <si>
    <t>警告</t>
    <rPh sb="0" eb="2">
      <t>ケイコク</t>
    </rPh>
    <phoneticPr fontId="1"/>
  </si>
  <si>
    <t>反則</t>
    <rPh sb="0" eb="2">
      <t>ハンソク</t>
    </rPh>
    <phoneticPr fontId="1"/>
  </si>
  <si>
    <t>退場</t>
    <rPh sb="0" eb="2">
      <t>タイジョウ</t>
    </rPh>
    <phoneticPr fontId="1"/>
  </si>
  <si>
    <t>失格</t>
    <rPh sb="0" eb="2">
      <t>シッカク</t>
    </rPh>
    <phoneticPr fontId="1"/>
  </si>
  <si>
    <t>A:B</t>
    <phoneticPr fontId="1"/>
  </si>
  <si>
    <t>セット</t>
    <phoneticPr fontId="1"/>
  </si>
  <si>
    <t>スコア</t>
    <phoneticPr fontId="1"/>
  </si>
  <si>
    <t>不当な要求</t>
    <rPh sb="0" eb="2">
      <t>フトウ</t>
    </rPh>
    <rPh sb="3" eb="5">
      <t>ヨウキュウ</t>
    </rPh>
    <phoneticPr fontId="1"/>
  </si>
  <si>
    <r>
      <t>チーム</t>
    </r>
    <r>
      <rPr>
        <sz val="11"/>
        <color theme="1"/>
        <rFont val="ＭＳ Ｐゴシック"/>
        <family val="3"/>
        <charset val="128"/>
      </rPr>
      <t>Ⓐ：</t>
    </r>
    <phoneticPr fontId="1"/>
  </si>
  <si>
    <r>
      <t>チーム</t>
    </r>
    <r>
      <rPr>
        <sz val="11"/>
        <color theme="1"/>
        <rFont val="ＭＳ Ｐゴシック"/>
        <family val="3"/>
        <charset val="128"/>
      </rPr>
      <t>Ⓑ</t>
    </r>
    <phoneticPr fontId="1"/>
  </si>
  <si>
    <t>：</t>
    <phoneticPr fontId="1"/>
  </si>
  <si>
    <t>罰　　　　則</t>
    <rPh sb="0" eb="1">
      <t>バッ</t>
    </rPh>
    <rPh sb="5" eb="6">
      <t>ノリ</t>
    </rPh>
    <phoneticPr fontId="1"/>
  </si>
  <si>
    <t>審判員とサイン欄</t>
    <rPh sb="0" eb="3">
      <t>シンパンイン</t>
    </rPh>
    <rPh sb="7" eb="8">
      <t>ラン</t>
    </rPh>
    <phoneticPr fontId="1"/>
  </si>
  <si>
    <t>審判員</t>
    <rPh sb="0" eb="3">
      <t>シンパンイン</t>
    </rPh>
    <phoneticPr fontId="1"/>
  </si>
  <si>
    <t>記録員</t>
    <rPh sb="0" eb="3">
      <t>キロクイン</t>
    </rPh>
    <phoneticPr fontId="1"/>
  </si>
  <si>
    <t>アシスタント
スコアラー</t>
    <phoneticPr fontId="1"/>
  </si>
  <si>
    <t>主　 審</t>
    <rPh sb="0" eb="1">
      <t>オモ</t>
    </rPh>
    <rPh sb="3" eb="4">
      <t>シン</t>
    </rPh>
    <phoneticPr fontId="1"/>
  </si>
  <si>
    <t>副   審</t>
    <rPh sb="0" eb="1">
      <t>フク</t>
    </rPh>
    <rPh sb="4" eb="5">
      <t>シン</t>
    </rPh>
    <phoneticPr fontId="1"/>
  </si>
  <si>
    <t>氏　名</t>
    <rPh sb="0" eb="1">
      <t>シ</t>
    </rPh>
    <rPh sb="2" eb="3">
      <t>メイ</t>
    </rPh>
    <phoneticPr fontId="1"/>
  </si>
  <si>
    <t>都道府県</t>
    <rPh sb="0" eb="4">
      <t>トドウフケン</t>
    </rPh>
    <phoneticPr fontId="1"/>
  </si>
  <si>
    <t>サイン</t>
    <phoneticPr fontId="1"/>
  </si>
  <si>
    <t>ラインジャッジ</t>
    <phoneticPr fontId="1"/>
  </si>
  <si>
    <t>チームキャプテン</t>
    <phoneticPr fontId="1"/>
  </si>
  <si>
    <t>コートチェンジ</t>
    <phoneticPr fontId="1"/>
  </si>
  <si>
    <t>1
2
3
4
5
6
7
8
9
10
11
12
13</t>
    <phoneticPr fontId="1"/>
  </si>
  <si>
    <t>コートチェンジ時の
得点</t>
    <rPh sb="7" eb="8">
      <t>ジ</t>
    </rPh>
    <rPh sb="10" eb="12">
      <t>トクテン</t>
    </rPh>
    <phoneticPr fontId="1"/>
  </si>
  <si>
    <t>試合開始時間</t>
    <rPh sb="0" eb="2">
      <t>シアイ</t>
    </rPh>
    <rPh sb="2" eb="4">
      <t>カイシ</t>
    </rPh>
    <rPh sb="4" eb="6">
      <t>ジカン</t>
    </rPh>
    <phoneticPr fontId="1"/>
  </si>
  <si>
    <t>タイム
アウト</t>
    <phoneticPr fontId="1"/>
  </si>
  <si>
    <t>勝</t>
    <rPh sb="0" eb="1">
      <t>カ</t>
    </rPh>
    <phoneticPr fontId="1"/>
  </si>
  <si>
    <t>セット（時間）</t>
    <rPh sb="4" eb="6">
      <t>ジカン</t>
    </rPh>
    <phoneticPr fontId="1"/>
  </si>
  <si>
    <t>AorB</t>
    <phoneticPr fontId="1"/>
  </si>
  <si>
    <t>氏　　　名</t>
    <rPh sb="0" eb="1">
      <t>シ</t>
    </rPh>
    <rPh sb="4" eb="5">
      <t>メイ</t>
    </rPh>
    <phoneticPr fontId="1"/>
  </si>
  <si>
    <t>チーム名</t>
    <rPh sb="3" eb="4">
      <t>メイ</t>
    </rPh>
    <phoneticPr fontId="1"/>
  </si>
  <si>
    <t>監督</t>
    <rPh sb="0" eb="2">
      <t>カントク</t>
    </rPh>
    <phoneticPr fontId="1"/>
  </si>
  <si>
    <t>リ　ベ　ロ</t>
    <phoneticPr fontId="1"/>
  </si>
  <si>
    <t>（　　　　　）</t>
    <phoneticPr fontId="1"/>
  </si>
  <si>
    <t>Ⅰ</t>
    <phoneticPr fontId="1"/>
  </si>
  <si>
    <t>Ⅱ</t>
    <phoneticPr fontId="1"/>
  </si>
  <si>
    <t>Ⅲ</t>
    <phoneticPr fontId="1"/>
  </si>
  <si>
    <t>計</t>
    <rPh sb="0" eb="1">
      <t>ケイ</t>
    </rPh>
    <phoneticPr fontId="1"/>
  </si>
  <si>
    <t>ｈ</t>
    <phoneticPr fontId="1"/>
  </si>
  <si>
    <t>min</t>
    <phoneticPr fontId="1"/>
  </si>
  <si>
    <t>勝利チーム</t>
    <rPh sb="0" eb="2">
      <t>ショウリ</t>
    </rPh>
    <phoneticPr fontId="1"/>
  </si>
  <si>
    <t>試合終了時間</t>
    <rPh sb="0" eb="2">
      <t>シアイ</t>
    </rPh>
    <rPh sb="2" eb="4">
      <t>シュウリョウ</t>
    </rPh>
    <rPh sb="4" eb="6">
      <t>ジカン</t>
    </rPh>
    <phoneticPr fontId="1"/>
  </si>
  <si>
    <t>試合所要時間</t>
    <rPh sb="0" eb="2">
      <t>シアイ</t>
    </rPh>
    <rPh sb="2" eb="4">
      <t>ショヨウ</t>
    </rPh>
    <rPh sb="4" eb="6">
      <t>ジカン</t>
    </rPh>
    <phoneticPr fontId="1"/>
  </si>
  <si>
    <t>1 2 3 4 5 6 7 8 9</t>
    <phoneticPr fontId="1"/>
  </si>
  <si>
    <t>10 
11
12
13
14
15
16
17
18</t>
    <phoneticPr fontId="1"/>
  </si>
  <si>
    <t>19
20
21
22
23
24
25
26
27</t>
    <phoneticPr fontId="1"/>
  </si>
  <si>
    <t>28
29
30
31
32
33
34
35
36</t>
    <phoneticPr fontId="1"/>
  </si>
  <si>
    <t>3回目</t>
    <rPh sb="1" eb="3">
      <t>カイメ</t>
    </rPh>
    <phoneticPr fontId="1"/>
  </si>
  <si>
    <t>4回目</t>
    <rPh sb="1" eb="3">
      <t>カイメ</t>
    </rPh>
    <phoneticPr fontId="1"/>
  </si>
  <si>
    <t>5回目</t>
    <rPh sb="1" eb="3">
      <t>カイメ</t>
    </rPh>
    <phoneticPr fontId="1"/>
  </si>
  <si>
    <t>6回目</t>
    <rPh sb="1" eb="3">
      <t>カイメ</t>
    </rPh>
    <phoneticPr fontId="1"/>
  </si>
  <si>
    <t>:</t>
    <phoneticPr fontId="1"/>
  </si>
  <si>
    <t>試　合　結　果</t>
    <rPh sb="0" eb="1">
      <t>タメシ</t>
    </rPh>
    <rPh sb="2" eb="3">
      <t>ア</t>
    </rPh>
    <rPh sb="4" eb="5">
      <t>ケッ</t>
    </rPh>
    <rPh sb="6" eb="7">
      <t>ハテ</t>
    </rPh>
    <phoneticPr fontId="1"/>
  </si>
  <si>
    <t>【特記事項】</t>
    <rPh sb="1" eb="3">
      <t>トッキ</t>
    </rPh>
    <rPh sb="3" eb="5">
      <t>ジコウ</t>
    </rPh>
    <phoneticPr fontId="1"/>
  </si>
  <si>
    <t>大会名</t>
    <rPh sb="0" eb="3">
      <t>タイカイメイ</t>
    </rPh>
    <phoneticPr fontId="1"/>
  </si>
  <si>
    <t>開催地</t>
    <rPh sb="0" eb="3">
      <t>カイサイチ</t>
    </rPh>
    <phoneticPr fontId="1"/>
  </si>
  <si>
    <t>会場名</t>
    <rPh sb="0" eb="2">
      <t>カイジョウ</t>
    </rPh>
    <rPh sb="2" eb="3">
      <t>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</si>
  <si>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</si>
  <si>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</si>
  <si>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対戦カード</t>
    <rPh sb="0" eb="2">
      <t>タイセン</t>
    </rPh>
    <phoneticPr fontId="1"/>
  </si>
  <si>
    <t>対</t>
    <rPh sb="0" eb="1">
      <t>タイ</t>
    </rPh>
    <phoneticPr fontId="1"/>
  </si>
  <si>
    <t>開催日</t>
    <rPh sb="0" eb="3">
      <t>カイサイビ</t>
    </rPh>
    <phoneticPr fontId="1"/>
  </si>
  <si>
    <t>試合設定時間</t>
    <rPh sb="0" eb="2">
      <t>シアイ</t>
    </rPh>
    <rPh sb="2" eb="4">
      <t>セッテイ</t>
    </rPh>
    <rPh sb="4" eb="6">
      <t>ジカン</t>
    </rPh>
    <phoneticPr fontId="1"/>
  </si>
  <si>
    <t>　試合番号</t>
    <rPh sb="1" eb="3">
      <t>シアイ</t>
    </rPh>
    <rPh sb="3" eb="5">
      <t>バンゴウ</t>
    </rPh>
    <phoneticPr fontId="1"/>
  </si>
  <si>
    <t>対戦チーム</t>
    <rPh sb="0" eb="2">
      <t>タイセン</t>
    </rPh>
    <phoneticPr fontId="1"/>
  </si>
  <si>
    <t>学校名</t>
    <rPh sb="0" eb="3">
      <t>ガッコウメイ</t>
    </rPh>
    <phoneticPr fontId="1"/>
  </si>
  <si>
    <t>Ⓐ</t>
    <phoneticPr fontId="1"/>
  </si>
  <si>
    <t>Ⓑ</t>
    <phoneticPr fontId="1"/>
  </si>
  <si>
    <t>Ⓐ</t>
    <phoneticPr fontId="1"/>
  </si>
  <si>
    <t>Ⓑ</t>
    <phoneticPr fontId="1"/>
  </si>
  <si>
    <t>×</t>
    <phoneticPr fontId="1"/>
  </si>
  <si>
    <t>　チーム</t>
    <phoneticPr fontId="1"/>
  </si>
  <si>
    <t>チーム　</t>
    <phoneticPr fontId="1"/>
  </si>
  <si>
    <t>チーム　</t>
    <phoneticPr fontId="1"/>
  </si>
  <si>
    <t>N’</t>
    <phoneticPr fontId="1"/>
  </si>
  <si>
    <t>…</t>
    <phoneticPr fontId="1"/>
  </si>
  <si>
    <t>C</t>
    <phoneticPr fontId="1"/>
  </si>
  <si>
    <t>AC</t>
    <phoneticPr fontId="1"/>
  </si>
  <si>
    <t>選手番号</t>
    <rPh sb="0" eb="2">
      <t>センシュ</t>
    </rPh>
    <rPh sb="2" eb="4">
      <t>バンゴウ</t>
    </rPh>
    <phoneticPr fontId="1"/>
  </si>
  <si>
    <t>監督</t>
    <rPh sb="0" eb="2">
      <t>カントク</t>
    </rPh>
    <phoneticPr fontId="1"/>
  </si>
  <si>
    <t>コーチ</t>
    <phoneticPr fontId="1"/>
  </si>
  <si>
    <t>M</t>
    <phoneticPr fontId="1"/>
  </si>
  <si>
    <t>D</t>
    <phoneticPr fontId="1"/>
  </si>
  <si>
    <t>H</t>
    <phoneticPr fontId="1"/>
  </si>
  <si>
    <t>マネージャー</t>
    <phoneticPr fontId="1"/>
  </si>
  <si>
    <t>遅延の罰則</t>
    <rPh sb="0" eb="2">
      <t>チエン</t>
    </rPh>
    <rPh sb="3" eb="5">
      <t>バッソク</t>
    </rPh>
    <phoneticPr fontId="1"/>
  </si>
  <si>
    <t>部長</t>
    <rPh sb="0" eb="2">
      <t>ブチョウ</t>
    </rPh>
    <phoneticPr fontId="1"/>
  </si>
  <si>
    <t>IF用メンバー表</t>
    <rPh sb="2" eb="3">
      <t>ヨウ</t>
    </rPh>
    <rPh sb="7" eb="8">
      <t>ヒョウ</t>
    </rPh>
    <phoneticPr fontId="1"/>
  </si>
  <si>
    <t>抽選番号</t>
    <rPh sb="0" eb="2">
      <t>チュウセン</t>
    </rPh>
    <rPh sb="2" eb="4">
      <t>バンゴウ</t>
    </rPh>
    <phoneticPr fontId="1"/>
  </si>
  <si>
    <t>←</t>
    <phoneticPr fontId="1"/>
  </si>
  <si>
    <t>→</t>
    <phoneticPr fontId="1"/>
  </si>
  <si>
    <t>対戦校の
抽選番号
を記　入</t>
    <rPh sb="5" eb="7">
      <t>チュウセン</t>
    </rPh>
    <phoneticPr fontId="1"/>
  </si>
  <si>
    <t>出場チームメンバー一覧</t>
    <rPh sb="0" eb="2">
      <t>シュツジョウ</t>
    </rPh>
    <rPh sb="9" eb="11">
      <t>イチラン</t>
    </rPh>
    <phoneticPr fontId="1"/>
  </si>
  <si>
    <t>宮城県</t>
    <rPh sb="0" eb="3">
      <t>ミヤギケン</t>
    </rPh>
    <phoneticPr fontId="1"/>
  </si>
  <si>
    <t>このシートには直接入力しないこと！</t>
    <rPh sb="7" eb="9">
      <t>チョクセツ</t>
    </rPh>
    <rPh sb="9" eb="11">
      <t>ニュウリョク</t>
    </rPh>
    <phoneticPr fontId="1"/>
  </si>
  <si>
    <t>：</t>
    <phoneticPr fontId="1"/>
  </si>
  <si>
    <t>中学校</t>
    <rPh sb="0" eb="3">
      <t>チュウガッコウ</t>
    </rPh>
    <phoneticPr fontId="1"/>
  </si>
  <si>
    <t>２日目</t>
    <rPh sb="1" eb="3">
      <t>ニチメ</t>
    </rPh>
    <phoneticPr fontId="1"/>
  </si>
  <si>
    <t>×</t>
    <phoneticPr fontId="1"/>
  </si>
  <si>
    <t>将監</t>
    <rPh sb="0" eb="2">
      <t>ショウゲン</t>
    </rPh>
    <phoneticPr fontId="1"/>
  </si>
  <si>
    <t>試合順</t>
    <rPh sb="0" eb="2">
      <t>シアイ</t>
    </rPh>
    <rPh sb="2" eb="3">
      <t>ジュン</t>
    </rPh>
    <phoneticPr fontId="1"/>
  </si>
  <si>
    <t>対戦</t>
    <rPh sb="0" eb="2">
      <t>タイセン</t>
    </rPh>
    <phoneticPr fontId="1"/>
  </si>
  <si>
    <t>A-1</t>
  </si>
  <si>
    <t>A-2</t>
  </si>
  <si>
    <t>A-3</t>
  </si>
  <si>
    <t>A-4</t>
  </si>
  <si>
    <t>A-5</t>
  </si>
  <si>
    <t>A-6</t>
  </si>
  <si>
    <t>B-2</t>
  </si>
  <si>
    <t>B-3</t>
  </si>
  <si>
    <t>B-4</t>
  </si>
  <si>
    <t>B-5</t>
  </si>
  <si>
    <t>B-6</t>
  </si>
  <si>
    <t>月日</t>
    <rPh sb="0" eb="2">
      <t>ガッピ</t>
    </rPh>
    <phoneticPr fontId="1"/>
  </si>
  <si>
    <t>設定時間</t>
    <rPh sb="0" eb="2">
      <t>セッテイ</t>
    </rPh>
    <rPh sb="2" eb="4">
      <t>ジカン</t>
    </rPh>
    <phoneticPr fontId="1"/>
  </si>
  <si>
    <t>左側</t>
    <rPh sb="0" eb="2">
      <t>ヒダリガワ</t>
    </rPh>
    <phoneticPr fontId="1"/>
  </si>
  <si>
    <t>右側</t>
    <rPh sb="0" eb="2">
      <t>ミギガワ</t>
    </rPh>
    <phoneticPr fontId="1"/>
  </si>
  <si>
    <t>１日目も２日目も設定時間は変わらない。</t>
    <rPh sb="1" eb="3">
      <t>ニチメ</t>
    </rPh>
    <rPh sb="5" eb="7">
      <t>ニチメ</t>
    </rPh>
    <rPh sb="8" eb="10">
      <t>セッテイ</t>
    </rPh>
    <rPh sb="10" eb="12">
      <t>ジカン</t>
    </rPh>
    <rPh sb="13" eb="14">
      <t>カ</t>
    </rPh>
    <phoneticPr fontId="1"/>
  </si>
  <si>
    <t>２日目も、対戦校の番号を入力する。その際月日を２日目の日付にすること。</t>
    <rPh sb="1" eb="3">
      <t>ニチメ</t>
    </rPh>
    <rPh sb="5" eb="8">
      <t>タイセンコウ</t>
    </rPh>
    <rPh sb="9" eb="11">
      <t>バンゴウ</t>
    </rPh>
    <rPh sb="12" eb="14">
      <t>ニュウリョク</t>
    </rPh>
    <rPh sb="19" eb="20">
      <t>サイ</t>
    </rPh>
    <rPh sb="20" eb="22">
      <t>ガッピ</t>
    </rPh>
    <rPh sb="24" eb="26">
      <t>ニチメ</t>
    </rPh>
    <rPh sb="27" eb="29">
      <t>ヒヅケ</t>
    </rPh>
    <phoneticPr fontId="1"/>
  </si>
  <si>
    <t>このIFシートは、試合番号（A-1など）を入力すると，開催日・設定時間・対戦校・メンバー氏名が自動で入力される。</t>
    <rPh sb="9" eb="11">
      <t>シアイ</t>
    </rPh>
    <rPh sb="11" eb="13">
      <t>バンゴウ</t>
    </rPh>
    <rPh sb="21" eb="23">
      <t>ニュウリョク</t>
    </rPh>
    <rPh sb="27" eb="30">
      <t>カイサイビ</t>
    </rPh>
    <rPh sb="31" eb="33">
      <t>セッテイ</t>
    </rPh>
    <rPh sb="33" eb="35">
      <t>ジカン</t>
    </rPh>
    <rPh sb="36" eb="39">
      <t>タイセンコウ</t>
    </rPh>
    <rPh sb="44" eb="46">
      <t>シメイ</t>
    </rPh>
    <rPh sb="47" eb="49">
      <t>ジドウ</t>
    </rPh>
    <rPh sb="50" eb="52">
      <t>ニュウリョク</t>
    </rPh>
    <phoneticPr fontId="1"/>
  </si>
  <si>
    <t>会場</t>
    <rPh sb="0" eb="2">
      <t>カイジョウ</t>
    </rPh>
    <phoneticPr fontId="1"/>
  </si>
  <si>
    <t>蛇田</t>
    <rPh sb="0" eb="2">
      <t>ヘビタ</t>
    </rPh>
    <phoneticPr fontId="1"/>
  </si>
  <si>
    <t>岩沼西</t>
    <rPh sb="0" eb="2">
      <t>イワヌマ</t>
    </rPh>
    <rPh sb="2" eb="3">
      <t>ニシ</t>
    </rPh>
    <phoneticPr fontId="1"/>
  </si>
  <si>
    <t>玉川</t>
    <rPh sb="0" eb="2">
      <t>タマガワ</t>
    </rPh>
    <phoneticPr fontId="1"/>
  </si>
  <si>
    <t>高崎</t>
    <rPh sb="0" eb="2">
      <t>タカサキ</t>
    </rPh>
    <phoneticPr fontId="1"/>
  </si>
  <si>
    <t>A2</t>
    <phoneticPr fontId="1"/>
  </si>
  <si>
    <t>A4</t>
    <phoneticPr fontId="1"/>
  </si>
  <si>
    <t>A1</t>
    <phoneticPr fontId="1"/>
  </si>
  <si>
    <t>B4</t>
    <phoneticPr fontId="1"/>
  </si>
  <si>
    <t>田尻</t>
    <rPh sb="0" eb="2">
      <t>タジリ</t>
    </rPh>
    <phoneticPr fontId="1"/>
  </si>
  <si>
    <t>大衡</t>
    <rPh sb="0" eb="2">
      <t>オオヒラ</t>
    </rPh>
    <phoneticPr fontId="1"/>
  </si>
  <si>
    <t>栗原西</t>
    <rPh sb="0" eb="2">
      <t>クリハラ</t>
    </rPh>
    <rPh sb="2" eb="3">
      <t>ニシ</t>
    </rPh>
    <phoneticPr fontId="1"/>
  </si>
  <si>
    <t>C3</t>
    <phoneticPr fontId="1"/>
  </si>
  <si>
    <t>番</t>
  </si>
  <si>
    <t>氏名</t>
  </si>
  <si>
    <t>番</t>
    <phoneticPr fontId="1"/>
  </si>
  <si>
    <t>抽選番号</t>
    <rPh sb="0" eb="2">
      <t>チュウセン</t>
    </rPh>
    <rPh sb="2" eb="4">
      <t>バンゴウ</t>
    </rPh>
    <phoneticPr fontId="1"/>
  </si>
  <si>
    <t>氏名</t>
    <rPh sb="0" eb="2">
      <t>シメイ</t>
    </rPh>
    <phoneticPr fontId="1"/>
  </si>
  <si>
    <t>&lt;男子＞県中総体出場チーム（抽選結果）</t>
    <rPh sb="1" eb="3">
      <t>ダンシ</t>
    </rPh>
    <rPh sb="4" eb="6">
      <t>ケンチュウ</t>
    </rPh>
    <rPh sb="6" eb="8">
      <t>ソウタイ</t>
    </rPh>
    <rPh sb="8" eb="10">
      <t>シュツジョウ</t>
    </rPh>
    <rPh sb="14" eb="16">
      <t>チュウセン</t>
    </rPh>
    <rPh sb="16" eb="18">
      <t>ケッカ</t>
    </rPh>
    <phoneticPr fontId="1"/>
  </si>
  <si>
    <t>１日目</t>
    <rPh sb="1" eb="3">
      <t>ニチメ</t>
    </rPh>
    <phoneticPr fontId="1"/>
  </si>
  <si>
    <t>A-0</t>
    <phoneticPr fontId="1"/>
  </si>
  <si>
    <t>亘理</t>
    <rPh sb="0" eb="2">
      <t>ワタリ</t>
    </rPh>
    <phoneticPr fontId="1"/>
  </si>
  <si>
    <t>A1</t>
    <phoneticPr fontId="1"/>
  </si>
  <si>
    <t>面瀬</t>
    <rPh sb="0" eb="1">
      <t>オモ</t>
    </rPh>
    <rPh sb="1" eb="2">
      <t>セ</t>
    </rPh>
    <phoneticPr fontId="1"/>
  </si>
  <si>
    <t>B-1</t>
    <phoneticPr fontId="1"/>
  </si>
  <si>
    <t>E3</t>
    <phoneticPr fontId="1"/>
  </si>
  <si>
    <t>A3</t>
    <phoneticPr fontId="1"/>
  </si>
  <si>
    <t>A3</t>
    <phoneticPr fontId="1"/>
  </si>
  <si>
    <t>E-1</t>
    <phoneticPr fontId="1"/>
  </si>
  <si>
    <t>E-2</t>
    <phoneticPr fontId="1"/>
  </si>
  <si>
    <t>A5</t>
    <phoneticPr fontId="1"/>
  </si>
  <si>
    <t>E-3</t>
    <phoneticPr fontId="1"/>
  </si>
  <si>
    <t>E-4</t>
    <phoneticPr fontId="1"/>
  </si>
  <si>
    <t>A2</t>
    <phoneticPr fontId="1"/>
  </si>
  <si>
    <t>A3</t>
    <phoneticPr fontId="1"/>
  </si>
  <si>
    <t>A6</t>
    <phoneticPr fontId="1"/>
  </si>
  <si>
    <t>A4</t>
    <phoneticPr fontId="1"/>
  </si>
  <si>
    <t>B6</t>
    <phoneticPr fontId="1"/>
  </si>
  <si>
    <t>B3</t>
    <phoneticPr fontId="1"/>
  </si>
  <si>
    <t>B2</t>
    <phoneticPr fontId="1"/>
  </si>
  <si>
    <t>B5</t>
    <phoneticPr fontId="1"/>
  </si>
  <si>
    <t>E4</t>
    <phoneticPr fontId="1"/>
  </si>
  <si>
    <t>E2</t>
    <phoneticPr fontId="1"/>
  </si>
  <si>
    <t>中新田</t>
    <rPh sb="0" eb="3">
      <t>ナカニイダ</t>
    </rPh>
    <phoneticPr fontId="1"/>
  </si>
  <si>
    <t>B1</t>
    <phoneticPr fontId="1"/>
  </si>
  <si>
    <t>B4</t>
    <phoneticPr fontId="1"/>
  </si>
  <si>
    <t>&lt;女子＞県中総体大会出場チーム（抽選結果）</t>
    <rPh sb="1" eb="3">
      <t>ジョシ</t>
    </rPh>
    <rPh sb="4" eb="6">
      <t>ケンチュウ</t>
    </rPh>
    <rPh sb="6" eb="8">
      <t>ソウタイ</t>
    </rPh>
    <rPh sb="8" eb="10">
      <t>タイカイ</t>
    </rPh>
    <rPh sb="10" eb="12">
      <t>シュツジョウ</t>
    </rPh>
    <rPh sb="16" eb="18">
      <t>チュウセン</t>
    </rPh>
    <rPh sb="18" eb="20">
      <t>ケッカ</t>
    </rPh>
    <phoneticPr fontId="1"/>
  </si>
  <si>
    <t>C-1</t>
    <phoneticPr fontId="1"/>
  </si>
  <si>
    <t>C-2</t>
    <phoneticPr fontId="1"/>
  </si>
  <si>
    <t>C1</t>
  </si>
  <si>
    <t>C-3</t>
    <phoneticPr fontId="1"/>
  </si>
  <si>
    <t>C１</t>
    <phoneticPr fontId="1"/>
  </si>
  <si>
    <t>C-4</t>
    <phoneticPr fontId="1"/>
  </si>
  <si>
    <t>C-5</t>
    <phoneticPr fontId="1"/>
  </si>
  <si>
    <t>C5</t>
    <phoneticPr fontId="1"/>
  </si>
  <si>
    <t>C-6</t>
    <phoneticPr fontId="1"/>
  </si>
  <si>
    <t>D-1</t>
    <phoneticPr fontId="1"/>
  </si>
  <si>
    <t>E1</t>
    <phoneticPr fontId="1"/>
  </si>
  <si>
    <t>D-2</t>
    <phoneticPr fontId="1"/>
  </si>
  <si>
    <t>D-3</t>
    <phoneticPr fontId="1"/>
  </si>
  <si>
    <t>C2</t>
    <phoneticPr fontId="1"/>
  </si>
  <si>
    <t>D-4</t>
    <phoneticPr fontId="1"/>
  </si>
  <si>
    <t>D-5</t>
    <phoneticPr fontId="1"/>
  </si>
  <si>
    <t>D-6</t>
    <phoneticPr fontId="1"/>
  </si>
  <si>
    <t>E-1</t>
    <phoneticPr fontId="1"/>
  </si>
  <si>
    <t>E-2</t>
    <phoneticPr fontId="1"/>
  </si>
  <si>
    <t>E-3</t>
    <phoneticPr fontId="1"/>
  </si>
  <si>
    <t>E-4</t>
    <phoneticPr fontId="1"/>
  </si>
  <si>
    <t>E-5</t>
  </si>
  <si>
    <t>C3</t>
    <phoneticPr fontId="1"/>
  </si>
  <si>
    <t>C1</t>
    <phoneticPr fontId="1"/>
  </si>
  <si>
    <t>E-6</t>
  </si>
  <si>
    <t>C6</t>
    <phoneticPr fontId="1"/>
  </si>
  <si>
    <t>C4</t>
    <phoneticPr fontId="1"/>
  </si>
  <si>
    <t>金津</t>
    <rPh sb="0" eb="2">
      <t>カナヅ</t>
    </rPh>
    <phoneticPr fontId="1"/>
  </si>
  <si>
    <t>C4</t>
    <phoneticPr fontId="1"/>
  </si>
  <si>
    <t>C5</t>
    <phoneticPr fontId="1"/>
  </si>
  <si>
    <t>第１シード</t>
    <rPh sb="0" eb="1">
      <t>ダイ</t>
    </rPh>
    <phoneticPr fontId="1"/>
  </si>
  <si>
    <t>若林区</t>
    <rPh sb="0" eb="3">
      <t>ワカバヤシク</t>
    </rPh>
    <phoneticPr fontId="1"/>
  </si>
  <si>
    <t>第２シード</t>
    <rPh sb="0" eb="1">
      <t>ダイ</t>
    </rPh>
    <phoneticPr fontId="1"/>
  </si>
  <si>
    <t>大崎市</t>
    <rPh sb="0" eb="3">
      <t>オオサキシ</t>
    </rPh>
    <phoneticPr fontId="1"/>
  </si>
  <si>
    <t>D2</t>
    <phoneticPr fontId="1"/>
  </si>
  <si>
    <t>D2</t>
    <phoneticPr fontId="1"/>
  </si>
  <si>
    <t>第３シード</t>
    <rPh sb="0" eb="1">
      <t>ダイ</t>
    </rPh>
    <phoneticPr fontId="1"/>
  </si>
  <si>
    <t>名取市</t>
    <rPh sb="0" eb="3">
      <t>ナトリシ</t>
    </rPh>
    <phoneticPr fontId="1"/>
  </si>
  <si>
    <t>D4</t>
    <phoneticPr fontId="1"/>
  </si>
  <si>
    <t>第４シード</t>
    <rPh sb="0" eb="1">
      <t>ダイ</t>
    </rPh>
    <phoneticPr fontId="1"/>
  </si>
  <si>
    <t>多賀城市</t>
    <rPh sb="0" eb="4">
      <t>タガジョウシ</t>
    </rPh>
    <phoneticPr fontId="1"/>
  </si>
  <si>
    <t>D5</t>
    <phoneticPr fontId="1"/>
  </si>
  <si>
    <t>D6</t>
    <phoneticPr fontId="1"/>
  </si>
  <si>
    <t>D3</t>
    <phoneticPr fontId="1"/>
  </si>
  <si>
    <t>桃生</t>
    <rPh sb="0" eb="2">
      <t>モノウ</t>
    </rPh>
    <phoneticPr fontId="1"/>
  </si>
  <si>
    <t>D1</t>
    <phoneticPr fontId="1"/>
  </si>
  <si>
    <t>D6</t>
    <phoneticPr fontId="1"/>
  </si>
  <si>
    <t>大沢</t>
    <rPh sb="0" eb="2">
      <t>オオサワ</t>
    </rPh>
    <phoneticPr fontId="1"/>
  </si>
  <si>
    <t>D2</t>
    <phoneticPr fontId="1"/>
  </si>
  <si>
    <t>D1</t>
    <phoneticPr fontId="1"/>
  </si>
  <si>
    <t>D1</t>
    <phoneticPr fontId="1"/>
  </si>
  <si>
    <t>佐沼</t>
    <rPh sb="0" eb="1">
      <t>サ</t>
    </rPh>
    <rPh sb="1" eb="2">
      <t>ヌマ</t>
    </rPh>
    <phoneticPr fontId="1"/>
  </si>
  <si>
    <t>東仙台</t>
    <rPh sb="0" eb="3">
      <t>ヒガシセンダイ</t>
    </rPh>
    <phoneticPr fontId="1"/>
  </si>
  <si>
    <t>不動堂</t>
    <rPh sb="0" eb="3">
      <t>フドウドウ</t>
    </rPh>
    <phoneticPr fontId="1"/>
  </si>
  <si>
    <t>七郷</t>
    <rPh sb="0" eb="1">
      <t>シチ</t>
    </rPh>
    <rPh sb="1" eb="2">
      <t>サト</t>
    </rPh>
    <phoneticPr fontId="1"/>
  </si>
  <si>
    <t>郡山</t>
    <rPh sb="0" eb="2">
      <t>コオリヤマ</t>
    </rPh>
    <phoneticPr fontId="1"/>
  </si>
  <si>
    <t>広瀬・錦ケ丘</t>
    <rPh sb="0" eb="2">
      <t>ヒロセ</t>
    </rPh>
    <rPh sb="3" eb="4">
      <t>ニシキ</t>
    </rPh>
    <rPh sb="5" eb="6">
      <t>オカ</t>
    </rPh>
    <phoneticPr fontId="1"/>
  </si>
  <si>
    <t>みどり台</t>
    <rPh sb="3" eb="4">
      <t>ダイ</t>
    </rPh>
    <phoneticPr fontId="1"/>
  </si>
  <si>
    <t>宮</t>
    <rPh sb="0" eb="1">
      <t>ミヤ</t>
    </rPh>
    <phoneticPr fontId="1"/>
  </si>
  <si>
    <t>三本木</t>
    <rPh sb="0" eb="3">
      <t>サンボンギ</t>
    </rPh>
    <phoneticPr fontId="1"/>
  </si>
  <si>
    <t>東和</t>
    <rPh sb="0" eb="2">
      <t>トウワ</t>
    </rPh>
    <phoneticPr fontId="1"/>
  </si>
  <si>
    <t>八木山</t>
    <rPh sb="0" eb="2">
      <t>ヤギ</t>
    </rPh>
    <rPh sb="2" eb="3">
      <t>ヤマ</t>
    </rPh>
    <phoneticPr fontId="1"/>
  </si>
  <si>
    <t>将監</t>
    <rPh sb="0" eb="1">
      <t>ショウ</t>
    </rPh>
    <rPh sb="1" eb="2">
      <t>カン</t>
    </rPh>
    <phoneticPr fontId="1"/>
  </si>
  <si>
    <t>津谷</t>
    <rPh sb="0" eb="2">
      <t>ツヤ</t>
    </rPh>
    <phoneticPr fontId="1"/>
  </si>
  <si>
    <t>小野田</t>
    <rPh sb="0" eb="3">
      <t>オノダ</t>
    </rPh>
    <phoneticPr fontId="1"/>
  </si>
  <si>
    <t>川崎</t>
    <rPh sb="0" eb="2">
      <t>カワサキ</t>
    </rPh>
    <phoneticPr fontId="1"/>
  </si>
  <si>
    <t>河南東</t>
    <rPh sb="0" eb="2">
      <t>カナン</t>
    </rPh>
    <rPh sb="2" eb="3">
      <t>ヒガシ</t>
    </rPh>
    <phoneticPr fontId="1"/>
  </si>
  <si>
    <t>鶴が丘</t>
    <rPh sb="0" eb="1">
      <t>ツル</t>
    </rPh>
    <rPh sb="2" eb="3">
      <t>オカ</t>
    </rPh>
    <phoneticPr fontId="1"/>
  </si>
  <si>
    <t>東豊</t>
    <rPh sb="0" eb="1">
      <t>ヒガシ</t>
    </rPh>
    <rPh sb="1" eb="2">
      <t>ユタカ</t>
    </rPh>
    <phoneticPr fontId="1"/>
  </si>
  <si>
    <t>塩竈二</t>
    <rPh sb="0" eb="2">
      <t>シオガマ</t>
    </rPh>
    <rPh sb="2" eb="3">
      <t>２</t>
    </rPh>
    <phoneticPr fontId="1"/>
  </si>
  <si>
    <t>利府</t>
    <rPh sb="0" eb="2">
      <t>リフ</t>
    </rPh>
    <phoneticPr fontId="1"/>
  </si>
  <si>
    <t>田子</t>
    <rPh sb="0" eb="2">
      <t>タゴ</t>
    </rPh>
    <phoneticPr fontId="1"/>
  </si>
  <si>
    <t>佐沼</t>
  </si>
  <si>
    <t>亘理</t>
  </si>
  <si>
    <t>東仙台</t>
  </si>
  <si>
    <t>不動堂</t>
  </si>
  <si>
    <t>七郷</t>
  </si>
  <si>
    <t>郡山</t>
  </si>
  <si>
    <t>桃生</t>
  </si>
  <si>
    <t>広瀬・錦ケ丘</t>
  </si>
  <si>
    <t>金津</t>
  </si>
  <si>
    <t>面瀬</t>
  </si>
  <si>
    <t>みどり台</t>
  </si>
  <si>
    <t>宮</t>
  </si>
  <si>
    <t>蛇田</t>
  </si>
  <si>
    <t>三本木</t>
  </si>
  <si>
    <t>鶴が丘</t>
  </si>
  <si>
    <t>栗原西</t>
  </si>
  <si>
    <t>東和</t>
  </si>
  <si>
    <t>八木山</t>
  </si>
  <si>
    <t>将監</t>
  </si>
  <si>
    <t>津谷</t>
  </si>
  <si>
    <t>小野田</t>
  </si>
  <si>
    <t>川崎</t>
  </si>
  <si>
    <t>河南東</t>
  </si>
  <si>
    <t>田尻</t>
  </si>
  <si>
    <t>東豊</t>
  </si>
  <si>
    <t>岩沼西</t>
  </si>
  <si>
    <t>塩竈二</t>
  </si>
  <si>
    <t>利府</t>
  </si>
  <si>
    <t>大衡</t>
  </si>
  <si>
    <t>田子</t>
  </si>
  <si>
    <t>大沢</t>
  </si>
  <si>
    <t>①</t>
  </si>
  <si>
    <t>③</t>
  </si>
  <si>
    <t>④</t>
  </si>
  <si>
    <t>出場チームメンバー一覧</t>
  </si>
  <si>
    <t>抽選番号</t>
  </si>
  <si>
    <t>広瀬</t>
  </si>
  <si>
    <t>玉川</t>
  </si>
  <si>
    <t>栗原南</t>
  </si>
  <si>
    <t>角田</t>
  </si>
  <si>
    <t>蒲町</t>
  </si>
  <si>
    <t>古川西鹿島台</t>
  </si>
  <si>
    <t>八乙女</t>
  </si>
  <si>
    <t>志波姫</t>
  </si>
  <si>
    <t>登米中田</t>
  </si>
  <si>
    <t>高崎</t>
  </si>
  <si>
    <t>古川北</t>
  </si>
  <si>
    <t>松岩</t>
  </si>
  <si>
    <t>船岡</t>
  </si>
  <si>
    <t>増田</t>
  </si>
  <si>
    <t>中新田</t>
  </si>
  <si>
    <t>セキスイハイムスーパーアリーナ</t>
    <phoneticPr fontId="1"/>
  </si>
  <si>
    <t>広瀬</t>
    <rPh sb="0" eb="2">
      <t>ヒロセ</t>
    </rPh>
    <phoneticPr fontId="1"/>
  </si>
  <si>
    <t>栗原南</t>
    <rPh sb="0" eb="2">
      <t>クリハラ</t>
    </rPh>
    <rPh sb="2" eb="3">
      <t>ミナミ</t>
    </rPh>
    <phoneticPr fontId="1"/>
  </si>
  <si>
    <t>角田</t>
    <rPh sb="0" eb="2">
      <t>カクダ</t>
    </rPh>
    <phoneticPr fontId="1"/>
  </si>
  <si>
    <t>蒲町</t>
    <rPh sb="0" eb="2">
      <t>カバノマチ</t>
    </rPh>
    <phoneticPr fontId="1"/>
  </si>
  <si>
    <t>古川西鹿島台</t>
    <rPh sb="0" eb="2">
      <t>フルカワ</t>
    </rPh>
    <rPh sb="2" eb="3">
      <t>ニシ</t>
    </rPh>
    <rPh sb="3" eb="6">
      <t>カシマダイ</t>
    </rPh>
    <phoneticPr fontId="1"/>
  </si>
  <si>
    <t>八乙女</t>
    <rPh sb="0" eb="3">
      <t>ヤオトメ</t>
    </rPh>
    <phoneticPr fontId="1"/>
  </si>
  <si>
    <t>志波姫</t>
    <rPh sb="0" eb="3">
      <t>シワヒメ</t>
    </rPh>
    <phoneticPr fontId="1"/>
  </si>
  <si>
    <t>登米中田</t>
    <rPh sb="0" eb="2">
      <t>トメ</t>
    </rPh>
    <rPh sb="2" eb="4">
      <t>ナカダ</t>
    </rPh>
    <phoneticPr fontId="1"/>
  </si>
  <si>
    <t>古川北</t>
    <rPh sb="0" eb="3">
      <t>フルカワキタ</t>
    </rPh>
    <phoneticPr fontId="1"/>
  </si>
  <si>
    <t>松岩</t>
    <rPh sb="0" eb="2">
      <t>マツイワ</t>
    </rPh>
    <phoneticPr fontId="1"/>
  </si>
  <si>
    <t>船岡</t>
    <rPh sb="0" eb="2">
      <t>フナオカ</t>
    </rPh>
    <phoneticPr fontId="1"/>
  </si>
  <si>
    <t>増田</t>
    <rPh sb="0" eb="2">
      <t>マスダ</t>
    </rPh>
    <phoneticPr fontId="1"/>
  </si>
  <si>
    <t>E5</t>
    <phoneticPr fontId="1"/>
  </si>
  <si>
    <t>２０１９　競技部作成</t>
    <rPh sb="5" eb="8">
      <t>キョウギブ</t>
    </rPh>
    <rPh sb="8" eb="10">
      <t>サクセイ</t>
    </rPh>
    <phoneticPr fontId="1"/>
  </si>
  <si>
    <t>A-5</t>
    <phoneticPr fontId="1"/>
  </si>
  <si>
    <t>E-5</t>
    <phoneticPr fontId="1"/>
  </si>
  <si>
    <t>第回　宮城県中学校総合体育大会バレーボール競技</t>
    <rPh sb="0" eb="1">
      <t>ダイ</t>
    </rPh>
    <rPh sb="1" eb="2">
      <t>カイ</t>
    </rPh>
    <rPh sb="3" eb="6">
      <t>ミヤギケン</t>
    </rPh>
    <rPh sb="6" eb="9">
      <t>チュウガッコウ</t>
    </rPh>
    <rPh sb="9" eb="11">
      <t>ソウゴウ</t>
    </rPh>
    <rPh sb="11" eb="13">
      <t>タイイク</t>
    </rPh>
    <rPh sb="13" eb="15">
      <t>タイカイ</t>
    </rPh>
    <rPh sb="21" eb="23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</si>
</sst>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&quot;中学校&quot;"/>
    <numFmt numFmtId="177" formatCode="#,&quot;tyuugakkou&quot;"/>
    <numFmt numFmtId="178" formatCode="yyyy&quot;年&quot;m&quot;月&quot;d&quot;日&quot;;@"/>
    <numFmt numFmtId="179" formatCode="h:mm;@"/>
    <numFmt numFmtId="180" formatCode="[$-F800]dddd\,\ mmmm\ dd\,\ yyyy"/>
  </numFmts>
  <fonts count="5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8"/>
      <color theme="1"/>
      <name val="AR Pゴシック体M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AR明朝体U"/>
      <family val="3"/>
      <charset val="128"/>
    </font>
    <font>
      <sz val="36"/>
      <color theme="1"/>
      <name val="AR Pゴシック体M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AR Pゴシック体M"/>
      <family val="3"/>
      <charset val="128"/>
    </font>
    <font>
      <sz val="16"/>
      <color theme="1"/>
      <name val="AR P丸ゴシック体E"/>
      <family val="3"/>
      <charset val="128"/>
    </font>
    <font>
      <sz val="24"/>
      <color rgb="FFFF0000"/>
      <name val="ＭＳ Ｐゴシック"/>
      <family val="2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28"/>
      <color theme="1"/>
      <name val="AR Pゴシック体S"/>
      <family val="3"/>
      <charset val="128"/>
    </font>
    <font>
      <sz val="11"/>
      <name val="ＭＳ Ｐゴシック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sz val="20"/>
      <color theme="0"/>
      <name val="ＭＳ Ｐゴシック"/>
      <family val="2"/>
      <charset val="128"/>
      <scheme val="minor"/>
    </font>
    <font>
      <sz val="20"/>
      <color theme="0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color rgb="FF00B0F0"/>
      <name val="ＭＳ Ｐゴシック"/>
      <family val="2"/>
      <charset val="128"/>
      <scheme val="minor"/>
    </font>
    <font>
      <sz val="16"/>
      <color rgb="FF0070C0"/>
      <name val="ＭＳ Ｐゴシック"/>
      <family val="2"/>
      <charset val="128"/>
      <scheme val="minor"/>
    </font>
    <font>
      <sz val="11"/>
      <color theme="1"/>
      <name val="AR Pゴシック体S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3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6"/>
      <color theme="0"/>
      <name val="AR P丸ゴシック体E"/>
      <family val="3"/>
      <charset val="128"/>
    </font>
    <font>
      <sz val="16"/>
      <color theme="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2"/>
      <charset val="128"/>
      <scheme val="minor"/>
    </font>
    <font>
      <sz val="11"/>
      <color rgb="FF00B0F0"/>
      <name val="ＭＳ Ｐゴシック"/>
      <family val="3"/>
      <charset val="128"/>
      <scheme val="minor"/>
    </font>
    <font>
      <sz val="11"/>
      <color rgb="FF00B05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6"/>
      <color rgb="FF0070C0"/>
      <name val="ＭＳ Ｐゴシック"/>
      <family val="2"/>
      <charset val="128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lightGrid">
        <fgColor rgb="FFFFCCFF"/>
      </patternFill>
    </fill>
    <fill>
      <patternFill patternType="solid">
        <fgColor rgb="FFCCFFCC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/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ck">
        <color indexed="64"/>
      </bottom>
      <diagonal/>
    </border>
    <border>
      <left/>
      <right style="double">
        <color auto="1"/>
      </right>
      <top/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auto="1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42" fillId="0" borderId="0">
      <alignment vertical="center"/>
    </xf>
    <xf numFmtId="0" fontId="34" fillId="0" borderId="0"/>
    <xf numFmtId="0" fontId="34" fillId="0" borderId="0">
      <alignment vertical="center"/>
    </xf>
    <xf numFmtId="0" fontId="44" fillId="0" borderId="0" applyNumberFormat="0" applyFill="0" applyBorder="0" applyAlignment="0" applyProtection="0">
      <alignment vertical="center"/>
    </xf>
  </cellStyleXfs>
  <cellXfs count="906">
    <xf numFmtId="0" fontId="0" fillId="0" borderId="0" xfId="0">
      <alignment vertical="center"/>
    </xf>
    <xf numFmtId="0" fontId="9" fillId="0" borderId="24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5" xfId="0" applyFont="1" applyBorder="1">
      <alignment vertical="center"/>
    </xf>
    <xf numFmtId="0" fontId="0" fillId="0" borderId="2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0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46" xfId="0" applyBorder="1">
      <alignment vertical="center"/>
    </xf>
    <xf numFmtId="0" fontId="0" fillId="0" borderId="26" xfId="0" applyBorder="1">
      <alignment vertical="center"/>
    </xf>
    <xf numFmtId="0" fontId="0" fillId="0" borderId="7" xfId="0" applyBorder="1" applyAlignment="1">
      <alignment vertical="center"/>
    </xf>
    <xf numFmtId="0" fontId="0" fillId="0" borderId="48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75" xfId="0" applyBorder="1">
      <alignment vertical="center"/>
    </xf>
    <xf numFmtId="0" fontId="0" fillId="0" borderId="4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56" xfId="0" applyBorder="1">
      <alignment vertical="center"/>
    </xf>
    <xf numFmtId="0" fontId="0" fillId="0" borderId="9" xfId="0" applyBorder="1">
      <alignment vertical="center"/>
    </xf>
    <xf numFmtId="0" fontId="31" fillId="4" borderId="0" xfId="0" applyFont="1" applyFill="1">
      <alignment vertical="center"/>
    </xf>
    <xf numFmtId="0" fontId="0" fillId="4" borderId="0" xfId="0" applyFill="1">
      <alignment vertical="center"/>
    </xf>
    <xf numFmtId="0" fontId="17" fillId="5" borderId="0" xfId="0" applyFont="1" applyFill="1">
      <alignment vertical="center"/>
    </xf>
    <xf numFmtId="0" fontId="0" fillId="5" borderId="0" xfId="0" applyFill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12" borderId="0" xfId="0" applyFill="1">
      <alignment vertical="center"/>
    </xf>
    <xf numFmtId="0" fontId="0" fillId="12" borderId="23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3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38" fillId="0" borderId="0" xfId="0" applyFont="1" applyAlignment="1">
      <alignment horizontal="right" vertical="center"/>
    </xf>
    <xf numFmtId="0" fontId="38" fillId="0" borderId="11" xfId="0" applyFont="1" applyBorder="1" applyAlignment="1">
      <alignment horizontal="right" vertical="center"/>
    </xf>
    <xf numFmtId="0" fontId="38" fillId="0" borderId="8" xfId="0" applyFont="1" applyBorder="1" applyAlignment="1">
      <alignment horizontal="right" vertical="center"/>
    </xf>
    <xf numFmtId="0" fontId="38" fillId="0" borderId="130" xfId="0" applyFont="1" applyBorder="1" applyAlignment="1">
      <alignment horizontal="right" vertical="center"/>
    </xf>
    <xf numFmtId="0" fontId="39" fillId="0" borderId="0" xfId="0" applyFont="1" applyAlignment="1">
      <alignment horizontal="right" vertical="center"/>
    </xf>
    <xf numFmtId="0" fontId="0" fillId="0" borderId="148" xfId="0" applyBorder="1">
      <alignment vertical="center"/>
    </xf>
    <xf numFmtId="0" fontId="0" fillId="0" borderId="162" xfId="0" applyBorder="1">
      <alignment vertical="center"/>
    </xf>
    <xf numFmtId="0" fontId="0" fillId="0" borderId="118" xfId="0" applyBorder="1">
      <alignment vertical="center"/>
    </xf>
    <xf numFmtId="0" fontId="0" fillId="0" borderId="114" xfId="0" applyBorder="1">
      <alignment vertical="center"/>
    </xf>
    <xf numFmtId="0" fontId="0" fillId="0" borderId="116" xfId="0" applyBorder="1">
      <alignment vertical="center"/>
    </xf>
    <xf numFmtId="0" fontId="0" fillId="0" borderId="2" xfId="0" applyBorder="1">
      <alignment vertical="center"/>
    </xf>
    <xf numFmtId="0" fontId="0" fillId="0" borderId="98" xfId="0" applyBorder="1">
      <alignment vertical="center"/>
    </xf>
    <xf numFmtId="0" fontId="0" fillId="0" borderId="118" xfId="0" applyBorder="1" applyAlignment="1">
      <alignment vertical="center" shrinkToFit="1"/>
    </xf>
    <xf numFmtId="0" fontId="0" fillId="0" borderId="119" xfId="0" applyBorder="1" applyAlignment="1">
      <alignment vertical="center" shrinkToFit="1"/>
    </xf>
    <xf numFmtId="0" fontId="0" fillId="0" borderId="114" xfId="0" applyBorder="1" applyAlignment="1">
      <alignment vertical="center" shrinkToFit="1"/>
    </xf>
    <xf numFmtId="0" fontId="0" fillId="0" borderId="115" xfId="0" applyBorder="1" applyAlignment="1">
      <alignment vertical="center" shrinkToFit="1"/>
    </xf>
    <xf numFmtId="0" fontId="0" fillId="0" borderId="116" xfId="0" applyBorder="1" applyAlignment="1">
      <alignment vertical="center" shrinkToFit="1"/>
    </xf>
    <xf numFmtId="0" fontId="0" fillId="0" borderId="117" xfId="0" applyBorder="1" applyAlignment="1">
      <alignment vertical="center" shrinkToFit="1"/>
    </xf>
    <xf numFmtId="0" fontId="41" fillId="0" borderId="164" xfId="0" applyFont="1" applyBorder="1" applyAlignment="1">
      <alignment horizontal="center" vertical="center"/>
    </xf>
    <xf numFmtId="0" fontId="41" fillId="0" borderId="195" xfId="0" applyFont="1" applyBorder="1" applyAlignment="1">
      <alignment horizontal="center" vertical="center"/>
    </xf>
    <xf numFmtId="0" fontId="41" fillId="0" borderId="194" xfId="0" applyFont="1" applyBorder="1" applyAlignment="1">
      <alignment horizontal="center" vertical="center"/>
    </xf>
    <xf numFmtId="0" fontId="41" fillId="0" borderId="198" xfId="0" applyFont="1" applyBorder="1" applyAlignment="1">
      <alignment horizontal="center" vertical="center"/>
    </xf>
    <xf numFmtId="0" fontId="41" fillId="0" borderId="189" xfId="0" applyFont="1" applyBorder="1" applyAlignment="1">
      <alignment horizontal="center" vertical="center"/>
    </xf>
    <xf numFmtId="20" fontId="0" fillId="0" borderId="0" xfId="0" applyNumberFormat="1">
      <alignment vertical="center"/>
    </xf>
    <xf numFmtId="56" fontId="0" fillId="0" borderId="114" xfId="0" applyNumberFormat="1" applyBorder="1">
      <alignment vertical="center"/>
    </xf>
    <xf numFmtId="20" fontId="0" fillId="0" borderId="115" xfId="0" applyNumberFormat="1" applyBorder="1">
      <alignment vertical="center"/>
    </xf>
    <xf numFmtId="56" fontId="0" fillId="0" borderId="116" xfId="0" applyNumberFormat="1" applyBorder="1">
      <alignment vertical="center"/>
    </xf>
    <xf numFmtId="20" fontId="0" fillId="0" borderId="117" xfId="0" applyNumberFormat="1" applyBorder="1">
      <alignment vertical="center"/>
    </xf>
    <xf numFmtId="56" fontId="0" fillId="0" borderId="118" xfId="0" applyNumberFormat="1" applyBorder="1">
      <alignment vertical="center"/>
    </xf>
    <xf numFmtId="20" fontId="0" fillId="0" borderId="119" xfId="0" applyNumberFormat="1" applyBorder="1">
      <alignment vertical="center"/>
    </xf>
    <xf numFmtId="0" fontId="41" fillId="0" borderId="200" xfId="0" applyFont="1" applyBorder="1" applyAlignment="1">
      <alignment horizontal="center" vertical="center"/>
    </xf>
    <xf numFmtId="0" fontId="0" fillId="0" borderId="131" xfId="0" applyBorder="1">
      <alignment vertical="center"/>
    </xf>
    <xf numFmtId="0" fontId="0" fillId="0" borderId="6" xfId="0" applyBorder="1">
      <alignment vertical="center"/>
    </xf>
    <xf numFmtId="0" fontId="0" fillId="0" borderId="131" xfId="0" applyBorder="1" applyAlignment="1">
      <alignment vertical="center" shrinkToFit="1"/>
    </xf>
    <xf numFmtId="0" fontId="0" fillId="0" borderId="132" xfId="0" applyBorder="1" applyAlignment="1">
      <alignment vertical="center" shrinkToFit="1"/>
    </xf>
    <xf numFmtId="0" fontId="41" fillId="0" borderId="191" xfId="0" applyFont="1" applyBorder="1" applyAlignment="1">
      <alignment horizontal="center" vertical="center"/>
    </xf>
    <xf numFmtId="0" fontId="0" fillId="0" borderId="147" xfId="0" applyBorder="1">
      <alignment vertical="center"/>
    </xf>
    <xf numFmtId="0" fontId="0" fillId="0" borderId="148" xfId="0" applyBorder="1" applyAlignment="1">
      <alignment vertical="center" shrinkToFit="1"/>
    </xf>
    <xf numFmtId="0" fontId="0" fillId="0" borderId="149" xfId="0" applyBorder="1" applyAlignment="1">
      <alignment vertical="center" shrinkToFit="1"/>
    </xf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130" xfId="0" applyFont="1" applyBorder="1" applyAlignment="1">
      <alignment horizontal="right" vertical="center"/>
    </xf>
    <xf numFmtId="0" fontId="42" fillId="0" borderId="8" xfId="0" applyFont="1" applyBorder="1" applyAlignment="1">
      <alignment horizontal="right" vertical="center"/>
    </xf>
    <xf numFmtId="0" fontId="42" fillId="0" borderId="11" xfId="0" applyFont="1" applyBorder="1" applyAlignment="1">
      <alignment horizontal="right" vertical="center"/>
    </xf>
    <xf numFmtId="0" fontId="0" fillId="0" borderId="198" xfId="0" applyBorder="1">
      <alignment vertical="center"/>
    </xf>
    <xf numFmtId="0" fontId="38" fillId="0" borderId="164" xfId="0" applyFont="1" applyBorder="1" applyAlignment="1">
      <alignment horizontal="right" vertical="center"/>
    </xf>
    <xf numFmtId="0" fontId="46" fillId="0" borderId="0" xfId="0" applyFont="1" applyBorder="1" applyAlignment="1">
      <alignment horizontal="right" vertical="center"/>
    </xf>
    <xf numFmtId="0" fontId="0" fillId="0" borderId="164" xfId="0" applyBorder="1">
      <alignment vertical="center"/>
    </xf>
    <xf numFmtId="0" fontId="46" fillId="0" borderId="164" xfId="0" applyFont="1" applyBorder="1">
      <alignment vertical="center"/>
    </xf>
    <xf numFmtId="0" fontId="45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ill="1">
      <alignment vertical="center"/>
    </xf>
    <xf numFmtId="0" fontId="9" fillId="0" borderId="24" xfId="0" applyFont="1" applyFill="1" applyBorder="1">
      <alignment vertical="center"/>
    </xf>
    <xf numFmtId="0" fontId="9" fillId="0" borderId="22" xfId="0" applyFont="1" applyFill="1" applyBorder="1">
      <alignment vertical="center"/>
    </xf>
    <xf numFmtId="0" fontId="9" fillId="0" borderId="27" xfId="0" applyFont="1" applyFill="1" applyBorder="1">
      <alignment vertical="center"/>
    </xf>
    <xf numFmtId="0" fontId="9" fillId="0" borderId="25" xfId="0" applyFont="1" applyFill="1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96" xfId="0" applyBorder="1" applyAlignment="1">
      <alignment horizontal="center" vertical="center"/>
    </xf>
    <xf numFmtId="0" fontId="0" fillId="0" borderId="197" xfId="0" applyBorder="1" applyAlignment="1">
      <alignment horizontal="center" vertical="center"/>
    </xf>
    <xf numFmtId="0" fontId="49" fillId="5" borderId="0" xfId="0" applyFont="1" applyFill="1">
      <alignment vertical="center"/>
    </xf>
    <xf numFmtId="0" fontId="50" fillId="3" borderId="0" xfId="0" applyFont="1" applyFill="1">
      <alignment vertical="center"/>
    </xf>
    <xf numFmtId="0" fontId="49" fillId="3" borderId="0" xfId="0" applyFont="1" applyFill="1">
      <alignment vertical="center"/>
    </xf>
    <xf numFmtId="0" fontId="49" fillId="0" borderId="0" xfId="0" applyFont="1">
      <alignment vertical="center"/>
    </xf>
    <xf numFmtId="0" fontId="50" fillId="0" borderId="199" xfId="0" applyFont="1" applyBorder="1" applyAlignment="1">
      <alignment horizontal="center" vertical="center"/>
    </xf>
    <xf numFmtId="0" fontId="50" fillId="0" borderId="0" xfId="0" applyFont="1">
      <alignment vertical="center"/>
    </xf>
    <xf numFmtId="0" fontId="49" fillId="4" borderId="199" xfId="0" applyFont="1" applyFill="1" applyBorder="1" applyAlignment="1">
      <alignment horizontal="center" vertical="center"/>
    </xf>
    <xf numFmtId="0" fontId="49" fillId="4" borderId="190" xfId="0" applyFont="1" applyFill="1" applyBorder="1" applyAlignment="1">
      <alignment horizontal="center" vertical="center" shrinkToFit="1"/>
    </xf>
    <xf numFmtId="0" fontId="49" fillId="4" borderId="210" xfId="0" applyFont="1" applyFill="1" applyBorder="1" applyAlignment="1">
      <alignment horizontal="center" vertical="center" shrinkToFit="1"/>
    </xf>
    <xf numFmtId="0" fontId="49" fillId="4" borderId="211" xfId="0" applyFont="1" applyFill="1" applyBorder="1" applyAlignment="1">
      <alignment horizontal="center" vertical="center" shrinkToFit="1"/>
    </xf>
    <xf numFmtId="0" fontId="49" fillId="4" borderId="199" xfId="0" applyFont="1" applyFill="1" applyBorder="1" applyAlignment="1">
      <alignment horizontal="center" vertical="center" shrinkToFit="1"/>
    </xf>
    <xf numFmtId="0" fontId="49" fillId="4" borderId="212" xfId="0" applyFont="1" applyFill="1" applyBorder="1" applyAlignment="1">
      <alignment horizontal="center" vertical="center" shrinkToFit="1"/>
    </xf>
    <xf numFmtId="0" fontId="49" fillId="0" borderId="0" xfId="0" applyFont="1" applyAlignment="1">
      <alignment vertical="center"/>
    </xf>
    <xf numFmtId="0" fontId="49" fillId="0" borderId="148" xfId="0" applyFont="1" applyBorder="1" applyAlignment="1">
      <alignment horizontal="center" vertical="center"/>
    </xf>
    <xf numFmtId="0" fontId="49" fillId="0" borderId="149" xfId="0" applyFont="1" applyBorder="1" applyAlignment="1">
      <alignment horizontal="center" vertical="center"/>
    </xf>
    <xf numFmtId="0" fontId="49" fillId="0" borderId="150" xfId="0" applyFont="1" applyBorder="1" applyAlignment="1">
      <alignment horizontal="center" vertical="center"/>
    </xf>
    <xf numFmtId="0" fontId="49" fillId="0" borderId="147" xfId="0" applyFont="1" applyBorder="1" applyAlignment="1">
      <alignment horizontal="center" vertical="center"/>
    </xf>
    <xf numFmtId="0" fontId="49" fillId="0" borderId="118" xfId="0" applyFont="1" applyBorder="1" applyAlignment="1">
      <alignment horizontal="center" vertical="center"/>
    </xf>
    <xf numFmtId="0" fontId="49" fillId="0" borderId="119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0" fontId="49" fillId="0" borderId="9" xfId="0" applyFont="1" applyBorder="1" applyAlignment="1">
      <alignment horizontal="center" vertical="center"/>
    </xf>
    <xf numFmtId="0" fontId="49" fillId="0" borderId="114" xfId="0" applyFont="1" applyBorder="1" applyAlignment="1">
      <alignment horizontal="center" vertical="center"/>
    </xf>
    <xf numFmtId="0" fontId="49" fillId="0" borderId="132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49" fillId="0" borderId="6" xfId="0" applyFont="1" applyBorder="1" applyAlignment="1">
      <alignment horizontal="center" vertical="center"/>
    </xf>
    <xf numFmtId="0" fontId="49" fillId="0" borderId="131" xfId="0" applyFont="1" applyBorder="1" applyAlignment="1">
      <alignment horizontal="center" vertical="center"/>
    </xf>
    <xf numFmtId="0" fontId="49" fillId="0" borderId="116" xfId="0" applyFont="1" applyBorder="1" applyAlignment="1">
      <alignment horizontal="center" vertical="center"/>
    </xf>
    <xf numFmtId="0" fontId="49" fillId="0" borderId="117" xfId="0" applyFont="1" applyBorder="1" applyAlignment="1">
      <alignment horizontal="center" vertical="center"/>
    </xf>
    <xf numFmtId="0" fontId="49" fillId="0" borderId="99" xfId="0" applyFont="1" applyBorder="1" applyAlignment="1">
      <alignment horizontal="center" vertical="center"/>
    </xf>
    <xf numFmtId="0" fontId="49" fillId="0" borderId="98" xfId="0" applyFont="1" applyBorder="1" applyAlignment="1">
      <alignment horizontal="center" vertical="center"/>
    </xf>
    <xf numFmtId="0" fontId="0" fillId="0" borderId="207" xfId="0" applyBorder="1">
      <alignment vertical="center"/>
    </xf>
    <xf numFmtId="0" fontId="50" fillId="0" borderId="205" xfId="0" applyFont="1" applyBorder="1" applyAlignment="1">
      <alignment vertical="center"/>
    </xf>
    <xf numFmtId="0" fontId="50" fillId="0" borderId="204" xfId="0" applyFont="1" applyBorder="1" applyAlignment="1">
      <alignment vertical="center"/>
    </xf>
    <xf numFmtId="0" fontId="50" fillId="0" borderId="209" xfId="0" applyFont="1" applyBorder="1" applyAlignment="1">
      <alignment vertical="center"/>
    </xf>
    <xf numFmtId="0" fontId="49" fillId="4" borderId="206" xfId="0" applyFont="1" applyFill="1" applyBorder="1" applyAlignment="1">
      <alignment horizontal="center" vertical="center"/>
    </xf>
    <xf numFmtId="0" fontId="49" fillId="4" borderId="207" xfId="0" applyFont="1" applyFill="1" applyBorder="1" applyAlignment="1">
      <alignment horizontal="center" vertical="center"/>
    </xf>
    <xf numFmtId="0" fontId="49" fillId="4" borderId="208" xfId="0" applyFont="1" applyFill="1" applyBorder="1" applyAlignment="1">
      <alignment horizontal="center" vertical="center"/>
    </xf>
    <xf numFmtId="0" fontId="49" fillId="0" borderId="155" xfId="0" applyFont="1" applyBorder="1" applyAlignment="1">
      <alignment horizontal="center" vertical="center"/>
    </xf>
    <xf numFmtId="0" fontId="49" fillId="0" borderId="162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49" fillId="0" borderId="213" xfId="0" applyFont="1" applyBorder="1" applyAlignment="1">
      <alignment horizontal="center" vertical="center"/>
    </xf>
    <xf numFmtId="0" fontId="49" fillId="0" borderId="113" xfId="0" applyFont="1" applyBorder="1" applyAlignment="1">
      <alignment horizontal="center" vertical="center"/>
    </xf>
    <xf numFmtId="0" fontId="49" fillId="0" borderId="214" xfId="0" applyFont="1" applyBorder="1" applyAlignment="1">
      <alignment horizontal="center" vertical="center"/>
    </xf>
    <xf numFmtId="20" fontId="0" fillId="0" borderId="132" xfId="0" applyNumberFormat="1" applyBorder="1">
      <alignment vertical="center"/>
    </xf>
    <xf numFmtId="56" fontId="0" fillId="0" borderId="148" xfId="0" applyNumberFormat="1" applyBorder="1">
      <alignment vertical="center"/>
    </xf>
    <xf numFmtId="20" fontId="0" fillId="0" borderId="149" xfId="0" applyNumberFormat="1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222" xfId="0" applyBorder="1" applyAlignment="1">
      <alignment horizontal="right" vertical="center"/>
    </xf>
    <xf numFmtId="0" fontId="0" fillId="0" borderId="223" xfId="0" applyBorder="1" applyAlignment="1">
      <alignment horizontal="right" vertical="center"/>
    </xf>
    <xf numFmtId="0" fontId="0" fillId="0" borderId="224" xfId="0" applyBorder="1" applyAlignment="1">
      <alignment horizontal="right" vertical="center"/>
    </xf>
    <xf numFmtId="0" fontId="52" fillId="0" borderId="7" xfId="0" applyFont="1" applyBorder="1" applyAlignment="1">
      <alignment horizontal="right" vertical="center"/>
    </xf>
    <xf numFmtId="0" fontId="52" fillId="0" borderId="8" xfId="0" applyFont="1" applyBorder="1" applyAlignment="1">
      <alignment horizontal="right" vertical="center"/>
    </xf>
    <xf numFmtId="0" fontId="52" fillId="0" borderId="130" xfId="0" applyFont="1" applyBorder="1" applyAlignment="1">
      <alignment horizontal="right" vertical="center"/>
    </xf>
    <xf numFmtId="0" fontId="52" fillId="0" borderId="11" xfId="0" applyFont="1" applyBorder="1" applyAlignment="1">
      <alignment horizontal="right" vertical="center"/>
    </xf>
    <xf numFmtId="0" fontId="52" fillId="0" borderId="0" xfId="0" applyFont="1" applyBorder="1" applyAlignment="1">
      <alignment horizontal="right" vertical="center"/>
    </xf>
    <xf numFmtId="0" fontId="0" fillId="0" borderId="225" xfId="0" applyBorder="1" applyAlignment="1">
      <alignment horizontal="right" vertical="center"/>
    </xf>
    <xf numFmtId="0" fontId="39" fillId="0" borderId="8" xfId="0" applyFont="1" applyBorder="1" applyAlignment="1">
      <alignment horizontal="right" vertical="center"/>
    </xf>
    <xf numFmtId="0" fontId="52" fillId="0" borderId="0" xfId="0" applyFont="1" applyAlignment="1">
      <alignment horizontal="right" vertical="center"/>
    </xf>
    <xf numFmtId="0" fontId="52" fillId="0" borderId="10" xfId="0" applyFont="1" applyBorder="1" applyAlignment="1">
      <alignment horizontal="right" vertical="center"/>
    </xf>
    <xf numFmtId="0" fontId="53" fillId="0" borderId="7" xfId="0" applyFont="1" applyBorder="1" applyAlignment="1">
      <alignment horizontal="right" vertical="center"/>
    </xf>
    <xf numFmtId="0" fontId="53" fillId="0" borderId="8" xfId="0" applyFont="1" applyBorder="1" applyAlignment="1">
      <alignment horizontal="right" vertical="center"/>
    </xf>
    <xf numFmtId="0" fontId="53" fillId="0" borderId="0" xfId="0" applyFont="1" applyAlignment="1">
      <alignment horizontal="right" vertical="center"/>
    </xf>
    <xf numFmtId="0" fontId="53" fillId="0" borderId="130" xfId="0" applyFont="1" applyBorder="1" applyAlignment="1">
      <alignment horizontal="right" vertical="center"/>
    </xf>
    <xf numFmtId="0" fontId="51" fillId="0" borderId="7" xfId="0" applyFont="1" applyBorder="1" applyAlignment="1">
      <alignment horizontal="right" vertical="center"/>
    </xf>
    <xf numFmtId="0" fontId="51" fillId="0" borderId="8" xfId="0" applyFont="1" applyBorder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51" fillId="0" borderId="0" xfId="0" applyFont="1" applyBorder="1" applyAlignment="1">
      <alignment horizontal="right" vertical="center"/>
    </xf>
    <xf numFmtId="0" fontId="51" fillId="0" borderId="130" xfId="0" applyFont="1" applyBorder="1" applyAlignment="1">
      <alignment horizontal="right" vertical="center"/>
    </xf>
    <xf numFmtId="0" fontId="54" fillId="0" borderId="7" xfId="0" applyFont="1" applyBorder="1" applyAlignment="1">
      <alignment horizontal="right" vertical="center"/>
    </xf>
    <xf numFmtId="0" fontId="54" fillId="0" borderId="8" xfId="0" applyFont="1" applyBorder="1" applyAlignment="1">
      <alignment horizontal="right" vertical="center"/>
    </xf>
    <xf numFmtId="0" fontId="51" fillId="0" borderId="221" xfId="0" applyFont="1" applyBorder="1" applyAlignment="1">
      <alignment horizontal="right" vertical="center"/>
    </xf>
    <xf numFmtId="0" fontId="51" fillId="0" borderId="5" xfId="0" applyFont="1" applyBorder="1" applyAlignment="1">
      <alignment horizontal="right" vertical="center"/>
    </xf>
    <xf numFmtId="0" fontId="54" fillId="0" borderId="0" xfId="0" applyFont="1" applyBorder="1" applyAlignment="1">
      <alignment horizontal="right" vertical="center"/>
    </xf>
    <xf numFmtId="0" fontId="54" fillId="0" borderId="130" xfId="0" applyFont="1" applyBorder="1" applyAlignment="1">
      <alignment horizontal="right" vertical="center"/>
    </xf>
    <xf numFmtId="0" fontId="38" fillId="0" borderId="165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53" fillId="0" borderId="221" xfId="0" applyFont="1" applyBorder="1" applyAlignment="1">
      <alignment horizontal="right" vertical="center"/>
    </xf>
    <xf numFmtId="0" fontId="54" fillId="0" borderId="45" xfId="0" applyFont="1" applyBorder="1" applyAlignment="1">
      <alignment horizontal="right" vertical="center"/>
    </xf>
    <xf numFmtId="0" fontId="38" fillId="0" borderId="0" xfId="0" applyFont="1" applyBorder="1" applyAlignment="1">
      <alignment horizontal="right" vertical="center"/>
    </xf>
    <xf numFmtId="0" fontId="54" fillId="0" borderId="10" xfId="0" applyFont="1" applyBorder="1" applyAlignment="1">
      <alignment horizontal="right" vertical="center"/>
    </xf>
    <xf numFmtId="0" fontId="54" fillId="0" borderId="11" xfId="0" applyFont="1" applyBorder="1" applyAlignment="1">
      <alignment horizontal="right" vertical="center"/>
    </xf>
    <xf numFmtId="0" fontId="38" fillId="0" borderId="221" xfId="0" applyFont="1" applyBorder="1" applyAlignment="1">
      <alignment horizontal="right" vertical="center"/>
    </xf>
    <xf numFmtId="0" fontId="54" fillId="0" borderId="5" xfId="0" applyFont="1" applyBorder="1" applyAlignment="1">
      <alignment horizontal="right" vertical="center"/>
    </xf>
    <xf numFmtId="0" fontId="54" fillId="0" borderId="164" xfId="0" applyFont="1" applyBorder="1" applyAlignment="1">
      <alignment horizontal="right" vertical="center"/>
    </xf>
    <xf numFmtId="0" fontId="54" fillId="0" borderId="221" xfId="0" applyFont="1" applyBorder="1" applyAlignment="1">
      <alignment horizontal="right" vertical="center"/>
    </xf>
    <xf numFmtId="0" fontId="54" fillId="0" borderId="9" xfId="0" applyFont="1" applyBorder="1" applyAlignment="1">
      <alignment horizontal="right" vertical="center"/>
    </xf>
    <xf numFmtId="0" fontId="51" fillId="0" borderId="164" xfId="0" applyFont="1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30" xfId="0" applyBorder="1">
      <alignment vertical="center"/>
    </xf>
    <xf numFmtId="0" fontId="54" fillId="0" borderId="165" xfId="0" applyFont="1" applyBorder="1" applyAlignment="1">
      <alignment horizontal="right" vertical="center"/>
    </xf>
    <xf numFmtId="0" fontId="0" fillId="0" borderId="228" xfId="0" applyBorder="1" applyAlignment="1">
      <alignment horizontal="right" vertical="center"/>
    </xf>
    <xf numFmtId="0" fontId="0" fillId="0" borderId="229" xfId="0" applyBorder="1" applyAlignment="1">
      <alignment horizontal="right" vertical="center"/>
    </xf>
    <xf numFmtId="0" fontId="54" fillId="0" borderId="223" xfId="0" applyFont="1" applyBorder="1" applyAlignment="1">
      <alignment horizontal="right" vertical="center"/>
    </xf>
    <xf numFmtId="0" fontId="55" fillId="0" borderId="0" xfId="0" applyFont="1" applyBorder="1" applyAlignment="1">
      <alignment horizontal="right" vertical="center"/>
    </xf>
    <xf numFmtId="0" fontId="56" fillId="0" borderId="130" xfId="0" applyFont="1" applyBorder="1" applyAlignment="1">
      <alignment horizontal="right" vertical="center"/>
    </xf>
    <xf numFmtId="0" fontId="56" fillId="0" borderId="0" xfId="0" applyFont="1" applyBorder="1" applyAlignment="1">
      <alignment horizontal="right" vertical="center"/>
    </xf>
    <xf numFmtId="0" fontId="56" fillId="0" borderId="5" xfId="0" applyFont="1" applyBorder="1" applyAlignment="1">
      <alignment horizontal="right" vertical="center"/>
    </xf>
    <xf numFmtId="0" fontId="56" fillId="0" borderId="164" xfId="0" applyFont="1" applyBorder="1" applyAlignment="1">
      <alignment horizontal="right" vertical="center"/>
    </xf>
    <xf numFmtId="0" fontId="56" fillId="0" borderId="221" xfId="0" applyFont="1" applyBorder="1" applyAlignment="1">
      <alignment horizontal="right" vertical="center"/>
    </xf>
    <xf numFmtId="0" fontId="56" fillId="0" borderId="8" xfId="0" applyFont="1" applyBorder="1" applyAlignment="1">
      <alignment horizontal="right" vertical="center"/>
    </xf>
    <xf numFmtId="0" fontId="55" fillId="0" borderId="9" xfId="0" applyFont="1" applyBorder="1" applyAlignment="1">
      <alignment horizontal="right" vertical="center"/>
    </xf>
    <xf numFmtId="0" fontId="56" fillId="0" borderId="165" xfId="0" applyFont="1" applyBorder="1" applyAlignment="1">
      <alignment horizontal="right" vertical="center"/>
    </xf>
    <xf numFmtId="0" fontId="56" fillId="0" borderId="11" xfId="0" applyFont="1" applyBorder="1" applyAlignment="1">
      <alignment horizontal="right" vertical="center"/>
    </xf>
    <xf numFmtId="0" fontId="55" fillId="0" borderId="8" xfId="0" applyFont="1" applyBorder="1" applyAlignment="1">
      <alignment horizontal="right" vertical="center"/>
    </xf>
    <xf numFmtId="0" fontId="54" fillId="0" borderId="130" xfId="0" applyFont="1" applyBorder="1">
      <alignment vertical="center"/>
    </xf>
    <xf numFmtId="0" fontId="56" fillId="0" borderId="7" xfId="0" applyFont="1" applyBorder="1" applyAlignment="1">
      <alignment horizontal="right" vertical="center"/>
    </xf>
    <xf numFmtId="0" fontId="0" fillId="0" borderId="230" xfId="0" applyBorder="1" applyAlignment="1">
      <alignment horizontal="right" vertical="center"/>
    </xf>
    <xf numFmtId="0" fontId="55" fillId="0" borderId="10" xfId="0" applyFont="1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56" fillId="0" borderId="0" xfId="0" applyFont="1" applyBorder="1">
      <alignment vertical="center"/>
    </xf>
    <xf numFmtId="0" fontId="46" fillId="0" borderId="221" xfId="0" applyFont="1" applyBorder="1" applyAlignment="1">
      <alignment horizontal="right" vertical="center"/>
    </xf>
    <xf numFmtId="0" fontId="46" fillId="0" borderId="164" xfId="0" applyFont="1" applyBorder="1" applyAlignment="1">
      <alignment horizontal="right" vertical="center"/>
    </xf>
    <xf numFmtId="0" fontId="45" fillId="0" borderId="0" xfId="0" applyFont="1" applyBorder="1" applyAlignment="1">
      <alignment horizontal="right" vertical="center"/>
    </xf>
    <xf numFmtId="56" fontId="0" fillId="0" borderId="196" xfId="0" applyNumberFormat="1" applyBorder="1">
      <alignment vertical="center"/>
    </xf>
    <xf numFmtId="56" fontId="0" fillId="0" borderId="231" xfId="0" applyNumberFormat="1" applyBorder="1">
      <alignment vertical="center"/>
    </xf>
    <xf numFmtId="0" fontId="0" fillId="0" borderId="140" xfId="0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96" xfId="0" applyBorder="1" applyAlignment="1">
      <alignment horizontal="center" vertical="center"/>
    </xf>
    <xf numFmtId="0" fontId="0" fillId="0" borderId="197" xfId="0" applyBorder="1" applyAlignment="1">
      <alignment horizontal="center" vertical="center"/>
    </xf>
    <xf numFmtId="0" fontId="0" fillId="0" borderId="202" xfId="0" applyBorder="1">
      <alignment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57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0" fillId="0" borderId="85" xfId="0" applyBorder="1" applyAlignment="1">
      <alignment horizontal="right" vertical="center"/>
    </xf>
    <xf numFmtId="0" fontId="0" fillId="0" borderId="71" xfId="0" applyBorder="1" applyAlignment="1">
      <alignment horizontal="right" vertical="center"/>
    </xf>
    <xf numFmtId="0" fontId="0" fillId="0" borderId="89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90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20" fillId="0" borderId="71" xfId="0" applyFont="1" applyBorder="1" applyAlignment="1">
      <alignment horizontal="left" vertical="center"/>
    </xf>
    <xf numFmtId="0" fontId="21" fillId="0" borderId="71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0" fillId="0" borderId="7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6" xfId="0" applyBorder="1" applyAlignment="1">
      <alignment vertical="center"/>
    </xf>
    <xf numFmtId="0" fontId="21" fillId="0" borderId="71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26" xfId="0" applyFont="1" applyBorder="1" applyAlignment="1">
      <alignment horizontal="right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30" fillId="6" borderId="78" xfId="0" applyFont="1" applyFill="1" applyBorder="1" applyAlignment="1">
      <alignment horizontal="center" vertical="center"/>
    </xf>
    <xf numFmtId="0" fontId="30" fillId="6" borderId="79" xfId="0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26" fillId="3" borderId="85" xfId="0" applyFont="1" applyFill="1" applyBorder="1" applyAlignment="1">
      <alignment vertical="center"/>
    </xf>
    <xf numFmtId="0" fontId="26" fillId="3" borderId="71" xfId="0" applyFont="1" applyFill="1" applyBorder="1" applyAlignment="1">
      <alignment vertical="center"/>
    </xf>
    <xf numFmtId="0" fontId="26" fillId="3" borderId="87" xfId="0" applyFont="1" applyFill="1" applyBorder="1" applyAlignment="1">
      <alignment vertical="center"/>
    </xf>
    <xf numFmtId="0" fontId="26" fillId="3" borderId="74" xfId="0" applyFont="1" applyFill="1" applyBorder="1" applyAlignment="1">
      <alignment vertical="center"/>
    </xf>
    <xf numFmtId="0" fontId="17" fillId="3" borderId="71" xfId="0" applyFont="1" applyFill="1" applyBorder="1" applyAlignment="1">
      <alignment horizontal="center" vertical="center"/>
    </xf>
    <xf numFmtId="0" fontId="18" fillId="3" borderId="71" xfId="0" applyFont="1" applyFill="1" applyBorder="1" applyAlignment="1">
      <alignment horizontal="center" vertical="center"/>
    </xf>
    <xf numFmtId="0" fontId="18" fillId="3" borderId="86" xfId="0" applyFont="1" applyFill="1" applyBorder="1" applyAlignment="1">
      <alignment horizontal="center" vertical="center"/>
    </xf>
    <xf numFmtId="0" fontId="18" fillId="3" borderId="74" xfId="0" applyFont="1" applyFill="1" applyBorder="1" applyAlignment="1">
      <alignment horizontal="center" vertical="center"/>
    </xf>
    <xf numFmtId="0" fontId="18" fillId="3" borderId="88" xfId="0" applyFont="1" applyFill="1" applyBorder="1" applyAlignment="1">
      <alignment horizontal="center" vertical="center"/>
    </xf>
    <xf numFmtId="0" fontId="0" fillId="0" borderId="71" xfId="0" applyBorder="1" applyAlignment="1">
      <alignment vertical="top"/>
    </xf>
    <xf numFmtId="0" fontId="0" fillId="0" borderId="74" xfId="0" applyBorder="1" applyAlignment="1">
      <alignment vertical="top"/>
    </xf>
    <xf numFmtId="0" fontId="27" fillId="0" borderId="23" xfId="0" applyFont="1" applyBorder="1" applyAlignment="1">
      <alignment horizontal="center" shrinkToFit="1"/>
    </xf>
    <xf numFmtId="0" fontId="22" fillId="0" borderId="23" xfId="0" applyFont="1" applyBorder="1" applyAlignment="1">
      <alignment horizontal="center" shrinkToFit="1"/>
    </xf>
    <xf numFmtId="0" fontId="22" fillId="0" borderId="26" xfId="0" applyFont="1" applyBorder="1" applyAlignment="1">
      <alignment horizontal="center" shrinkToFit="1"/>
    </xf>
    <xf numFmtId="0" fontId="0" fillId="0" borderId="86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91" xfId="0" applyBorder="1" applyAlignment="1">
      <alignment vertical="center"/>
    </xf>
    <xf numFmtId="0" fontId="3" fillId="5" borderId="71" xfId="0" applyFont="1" applyFill="1" applyBorder="1" applyAlignment="1">
      <alignment horizontal="center" vertical="center"/>
    </xf>
    <xf numFmtId="0" fontId="0" fillId="5" borderId="71" xfId="0" applyFill="1" applyBorder="1" applyAlignment="1">
      <alignment vertical="center"/>
    </xf>
    <xf numFmtId="0" fontId="15" fillId="5" borderId="71" xfId="0" applyFont="1" applyFill="1" applyBorder="1" applyAlignment="1">
      <alignment horizontal="center" vertical="center" shrinkToFit="1"/>
    </xf>
    <xf numFmtId="0" fontId="15" fillId="5" borderId="0" xfId="0" applyFont="1" applyFill="1" applyBorder="1" applyAlignment="1">
      <alignment horizontal="center" vertical="center" shrinkToFit="1"/>
    </xf>
    <xf numFmtId="0" fontId="15" fillId="5" borderId="26" xfId="0" applyFont="1" applyFill="1" applyBorder="1" applyAlignment="1">
      <alignment horizontal="center" vertical="center" shrinkToFit="1"/>
    </xf>
    <xf numFmtId="0" fontId="15" fillId="4" borderId="71" xfId="0" applyFont="1" applyFill="1" applyBorder="1" applyAlignment="1">
      <alignment horizontal="center" vertical="center" shrinkToFit="1"/>
    </xf>
    <xf numFmtId="0" fontId="15" fillId="4" borderId="0" xfId="0" applyFont="1" applyFill="1" applyBorder="1" applyAlignment="1">
      <alignment horizontal="center" vertical="center" shrinkToFit="1"/>
    </xf>
    <xf numFmtId="0" fontId="15" fillId="4" borderId="26" xfId="0" applyFont="1" applyFill="1" applyBorder="1" applyAlignment="1">
      <alignment horizontal="center" vertical="center" shrinkToFit="1"/>
    </xf>
    <xf numFmtId="0" fontId="3" fillId="4" borderId="71" xfId="0" applyFont="1" applyFill="1" applyBorder="1" applyAlignment="1">
      <alignment horizontal="center" vertical="center"/>
    </xf>
    <xf numFmtId="0" fontId="0" fillId="4" borderId="76" xfId="0" applyFill="1" applyBorder="1" applyAlignment="1">
      <alignment horizontal="center" vertical="center"/>
    </xf>
    <xf numFmtId="0" fontId="0" fillId="0" borderId="80" xfId="0" applyBorder="1" applyAlignment="1">
      <alignment vertical="top"/>
    </xf>
    <xf numFmtId="0" fontId="0" fillId="0" borderId="81" xfId="0" applyBorder="1" applyAlignment="1">
      <alignment vertical="top"/>
    </xf>
    <xf numFmtId="179" fontId="15" fillId="0" borderId="81" xfId="0" applyNumberFormat="1" applyFont="1" applyBorder="1" applyAlignment="1">
      <alignment horizontal="center" vertical="center"/>
    </xf>
    <xf numFmtId="179" fontId="16" fillId="0" borderId="82" xfId="0" applyNumberFormat="1" applyFont="1" applyBorder="1" applyAlignment="1">
      <alignment horizontal="center" vertical="center"/>
    </xf>
    <xf numFmtId="0" fontId="4" fillId="0" borderId="109" xfId="0" applyFont="1" applyBorder="1" applyAlignment="1">
      <alignment horizontal="right" vertical="center"/>
    </xf>
    <xf numFmtId="0" fontId="7" fillId="0" borderId="103" xfId="0" applyFont="1" applyBorder="1" applyAlignment="1">
      <alignment horizontal="right" vertical="center"/>
    </xf>
    <xf numFmtId="0" fontId="7" fillId="0" borderId="111" xfId="0" applyFont="1" applyBorder="1" applyAlignment="1">
      <alignment horizontal="right" vertical="center"/>
    </xf>
    <xf numFmtId="0" fontId="7" fillId="0" borderId="107" xfId="0" applyFont="1" applyBorder="1" applyAlignment="1">
      <alignment horizontal="right" vertical="center"/>
    </xf>
    <xf numFmtId="0" fontId="7" fillId="0" borderId="102" xfId="0" applyFont="1" applyBorder="1" applyAlignment="1">
      <alignment vertical="center"/>
    </xf>
    <xf numFmtId="0" fontId="7" fillId="0" borderId="110" xfId="0" applyFont="1" applyBorder="1" applyAlignment="1">
      <alignment vertical="center"/>
    </xf>
    <xf numFmtId="0" fontId="7" fillId="0" borderId="106" xfId="0" applyFont="1" applyBorder="1" applyAlignment="1">
      <alignment vertical="center"/>
    </xf>
    <xf numFmtId="0" fontId="7" fillId="0" borderId="112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5" fillId="5" borderId="0" xfId="0" applyFont="1" applyFill="1" applyBorder="1" applyAlignment="1">
      <alignment horizontal="center" shrinkToFit="1"/>
    </xf>
    <xf numFmtId="0" fontId="25" fillId="5" borderId="26" xfId="0" applyFont="1" applyFill="1" applyBorder="1" applyAlignment="1">
      <alignment horizontal="center" shrinkToFit="1"/>
    </xf>
    <xf numFmtId="0" fontId="25" fillId="4" borderId="0" xfId="0" applyFont="1" applyFill="1" applyBorder="1" applyAlignment="1">
      <alignment horizontal="center" shrinkToFit="1"/>
    </xf>
    <xf numFmtId="0" fontId="25" fillId="4" borderId="40" xfId="0" applyFont="1" applyFill="1" applyBorder="1" applyAlignment="1">
      <alignment horizontal="center" shrinkToFit="1"/>
    </xf>
    <xf numFmtId="0" fontId="25" fillId="4" borderId="26" xfId="0" applyFont="1" applyFill="1" applyBorder="1" applyAlignment="1">
      <alignment horizontal="center" shrinkToFit="1"/>
    </xf>
    <xf numFmtId="0" fontId="25" fillId="4" borderId="27" xfId="0" applyFont="1" applyFill="1" applyBorder="1" applyAlignment="1">
      <alignment horizontal="center" shrinkToFit="1"/>
    </xf>
    <xf numFmtId="0" fontId="0" fillId="0" borderId="64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65" xfId="0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4" xfId="0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22" fillId="0" borderId="39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2" fillId="0" borderId="40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4" fillId="0" borderId="120" xfId="0" applyFont="1" applyFill="1" applyBorder="1" applyAlignment="1">
      <alignment horizontal="center" vertical="center"/>
    </xf>
    <xf numFmtId="0" fontId="24" fillId="0" borderId="121" xfId="0" applyFont="1" applyFill="1" applyBorder="1" applyAlignment="1">
      <alignment horizontal="center" vertical="center"/>
    </xf>
    <xf numFmtId="0" fontId="24" fillId="0" borderId="131" xfId="0" applyFont="1" applyFill="1" applyBorder="1" applyAlignment="1">
      <alignment horizontal="center" vertical="center"/>
    </xf>
    <xf numFmtId="0" fontId="24" fillId="0" borderId="132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top" textRotation="255" wrapText="1"/>
    </xf>
    <xf numFmtId="0" fontId="5" fillId="0" borderId="31" xfId="0" applyFont="1" applyFill="1" applyBorder="1" applyAlignment="1">
      <alignment vertical="top" textRotation="255"/>
    </xf>
    <xf numFmtId="0" fontId="5" fillId="0" borderId="130" xfId="0" applyFont="1" applyFill="1" applyBorder="1" applyAlignment="1">
      <alignment vertical="top" textRotation="255"/>
    </xf>
    <xf numFmtId="0" fontId="3" fillId="0" borderId="29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0" fontId="0" fillId="0" borderId="135" xfId="0" applyFill="1" applyBorder="1" applyAlignment="1">
      <alignment horizontal="center" vertical="center"/>
    </xf>
    <xf numFmtId="0" fontId="0" fillId="0" borderId="136" xfId="0" applyFill="1" applyBorder="1" applyAlignment="1">
      <alignment horizontal="center" vertical="center"/>
    </xf>
    <xf numFmtId="0" fontId="0" fillId="0" borderId="141" xfId="0" applyFill="1" applyBorder="1" applyAlignment="1">
      <alignment horizontal="center" vertical="center"/>
    </xf>
    <xf numFmtId="0" fontId="0" fillId="0" borderId="142" xfId="0" applyFill="1" applyBorder="1" applyAlignment="1">
      <alignment horizontal="center" vertical="center"/>
    </xf>
    <xf numFmtId="0" fontId="0" fillId="0" borderId="137" xfId="0" applyFill="1" applyBorder="1" applyAlignment="1">
      <alignment horizontal="center" vertical="center"/>
    </xf>
    <xf numFmtId="0" fontId="0" fillId="0" borderId="138" xfId="0" applyFill="1" applyBorder="1" applyAlignment="1">
      <alignment horizontal="center" vertical="center"/>
    </xf>
    <xf numFmtId="0" fontId="0" fillId="0" borderId="143" xfId="0" applyFill="1" applyBorder="1" applyAlignment="1">
      <alignment horizontal="center" vertical="center"/>
    </xf>
    <xf numFmtId="0" fontId="0" fillId="0" borderId="144" xfId="0" applyFill="1" applyBorder="1" applyAlignment="1">
      <alignment horizontal="center" vertical="center"/>
    </xf>
    <xf numFmtId="0" fontId="4" fillId="0" borderId="1" xfId="0" applyFont="1" applyBorder="1" applyAlignment="1">
      <alignment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35" fillId="8" borderId="13" xfId="0" applyFont="1" applyFill="1" applyBorder="1" applyAlignment="1">
      <alignment vertical="center" textRotation="255"/>
    </xf>
    <xf numFmtId="0" fontId="35" fillId="8" borderId="14" xfId="0" applyFont="1" applyFill="1" applyBorder="1" applyAlignment="1">
      <alignment vertical="center" textRotation="255"/>
    </xf>
    <xf numFmtId="0" fontId="35" fillId="8" borderId="58" xfId="0" applyFont="1" applyFill="1" applyBorder="1" applyAlignment="1">
      <alignment vertical="center" textRotation="255"/>
    </xf>
    <xf numFmtId="0" fontId="35" fillId="8" borderId="15" xfId="0" applyFont="1" applyFill="1" applyBorder="1" applyAlignment="1">
      <alignment vertical="center" textRotation="255"/>
    </xf>
    <xf numFmtId="0" fontId="4" fillId="0" borderId="101" xfId="0" applyFont="1" applyBorder="1" applyAlignment="1">
      <alignment vertical="center"/>
    </xf>
    <xf numFmtId="0" fontId="7" fillId="0" borderId="105" xfId="0" applyFont="1" applyBorder="1" applyAlignment="1">
      <alignment vertical="center"/>
    </xf>
    <xf numFmtId="0" fontId="4" fillId="0" borderId="103" xfId="0" applyFont="1" applyBorder="1" applyAlignment="1">
      <alignment vertical="center"/>
    </xf>
    <xf numFmtId="0" fontId="7" fillId="0" borderId="103" xfId="0" applyFont="1" applyBorder="1" applyAlignment="1">
      <alignment vertical="center"/>
    </xf>
    <xf numFmtId="0" fontId="7" fillId="0" borderId="104" xfId="0" applyFont="1" applyBorder="1" applyAlignment="1">
      <alignment vertical="center"/>
    </xf>
    <xf numFmtId="0" fontId="7" fillId="0" borderId="107" xfId="0" applyFont="1" applyBorder="1" applyAlignment="1">
      <alignment vertical="center"/>
    </xf>
    <xf numFmtId="0" fontId="7" fillId="0" borderId="108" xfId="0" applyFont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18" xfId="0" applyFill="1" applyBorder="1" applyAlignment="1">
      <alignment horizontal="center" vertical="center"/>
    </xf>
    <xf numFmtId="0" fontId="0" fillId="0" borderId="119" xfId="0" applyFill="1" applyBorder="1" applyAlignment="1">
      <alignment horizontal="center" vertical="center"/>
    </xf>
    <xf numFmtId="0" fontId="0" fillId="0" borderId="114" xfId="0" applyFill="1" applyBorder="1" applyAlignment="1">
      <alignment horizontal="center" vertical="center"/>
    </xf>
    <xf numFmtId="0" fontId="0" fillId="0" borderId="115" xfId="0" applyFill="1" applyBorder="1" applyAlignment="1">
      <alignment horizontal="center" vertical="center"/>
    </xf>
    <xf numFmtId="0" fontId="3" fillId="0" borderId="28" xfId="0" applyFont="1" applyBorder="1" applyAlignment="1">
      <alignment vertical="top" textRotation="255" wrapText="1"/>
    </xf>
    <xf numFmtId="0" fontId="5" fillId="0" borderId="31" xfId="0" applyFont="1" applyBorder="1" applyAlignment="1">
      <alignment vertical="top" textRotation="255"/>
    </xf>
    <xf numFmtId="0" fontId="5" fillId="0" borderId="130" xfId="0" applyFont="1" applyBorder="1" applyAlignment="1">
      <alignment vertical="top" textRotation="255"/>
    </xf>
    <xf numFmtId="0" fontId="3" fillId="0" borderId="29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0" fillId="0" borderId="133" xfId="0" applyFill="1" applyBorder="1" applyAlignment="1">
      <alignment horizontal="center" vertical="center"/>
    </xf>
    <xf numFmtId="0" fontId="0" fillId="0" borderId="134" xfId="0" applyFill="1" applyBorder="1" applyAlignment="1">
      <alignment horizontal="center" vertical="center"/>
    </xf>
    <xf numFmtId="0" fontId="0" fillId="0" borderId="139" xfId="0" applyFill="1" applyBorder="1" applyAlignment="1">
      <alignment horizontal="center" vertical="center"/>
    </xf>
    <xf numFmtId="0" fontId="0" fillId="0" borderId="140" xfId="0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top" wrapText="1"/>
    </xf>
    <xf numFmtId="0" fontId="5" fillId="0" borderId="32" xfId="0" applyFont="1" applyFill="1" applyBorder="1" applyAlignment="1">
      <alignment horizontal="center" vertical="top"/>
    </xf>
    <xf numFmtId="0" fontId="5" fillId="0" borderId="45" xfId="0" applyFont="1" applyFill="1" applyBorder="1" applyAlignment="1">
      <alignment horizontal="center" vertical="top"/>
    </xf>
    <xf numFmtId="0" fontId="0" fillId="0" borderId="9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8" fillId="0" borderId="175" xfId="0" applyFont="1" applyFill="1" applyBorder="1" applyAlignment="1">
      <alignment horizontal="center" vertical="center"/>
    </xf>
    <xf numFmtId="0" fontId="8" fillId="0" borderId="176" xfId="0" applyFont="1" applyFill="1" applyBorder="1" applyAlignment="1">
      <alignment horizontal="center" vertical="center"/>
    </xf>
    <xf numFmtId="0" fontId="8" fillId="0" borderId="181" xfId="0" applyFont="1" applyFill="1" applyBorder="1" applyAlignment="1">
      <alignment horizontal="center" vertical="center"/>
    </xf>
    <xf numFmtId="0" fontId="8" fillId="0" borderId="18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71" xfId="0" applyFont="1" applyFill="1" applyBorder="1" applyAlignment="1">
      <alignment horizontal="center" vertical="center"/>
    </xf>
    <xf numFmtId="0" fontId="8" fillId="0" borderId="172" xfId="0" applyFont="1" applyFill="1" applyBorder="1" applyAlignment="1">
      <alignment horizontal="center" vertical="center"/>
    </xf>
    <xf numFmtId="0" fontId="8" fillId="0" borderId="177" xfId="0" applyFont="1" applyFill="1" applyBorder="1" applyAlignment="1">
      <alignment horizontal="center" vertical="center"/>
    </xf>
    <xf numFmtId="0" fontId="8" fillId="0" borderId="178" xfId="0" applyFont="1" applyFill="1" applyBorder="1" applyAlignment="1">
      <alignment horizontal="center" vertical="center"/>
    </xf>
    <xf numFmtId="0" fontId="8" fillId="0" borderId="173" xfId="0" applyFont="1" applyFill="1" applyBorder="1" applyAlignment="1">
      <alignment horizontal="center" vertical="center"/>
    </xf>
    <xf numFmtId="0" fontId="8" fillId="0" borderId="174" xfId="0" applyFont="1" applyFill="1" applyBorder="1" applyAlignment="1">
      <alignment horizontal="center" vertical="center"/>
    </xf>
    <xf numFmtId="0" fontId="8" fillId="0" borderId="179" xfId="0" applyFont="1" applyFill="1" applyBorder="1" applyAlignment="1">
      <alignment horizontal="center" vertical="center"/>
    </xf>
    <xf numFmtId="0" fontId="8" fillId="0" borderId="18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8" fillId="0" borderId="183" xfId="0" applyFont="1" applyFill="1" applyBorder="1" applyAlignment="1">
      <alignment horizontal="center" vertical="center"/>
    </xf>
    <xf numFmtId="0" fontId="8" fillId="0" borderId="184" xfId="0" applyFont="1" applyFill="1" applyBorder="1" applyAlignment="1">
      <alignment horizontal="center" vertical="center"/>
    </xf>
    <xf numFmtId="0" fontId="8" fillId="0" borderId="185" xfId="0" applyFont="1" applyFill="1" applyBorder="1" applyAlignment="1">
      <alignment horizontal="center" vertical="center"/>
    </xf>
    <xf numFmtId="0" fontId="8" fillId="0" borderId="186" xfId="0" applyFont="1" applyFill="1" applyBorder="1" applyAlignment="1">
      <alignment horizontal="center" vertical="center"/>
    </xf>
    <xf numFmtId="0" fontId="8" fillId="0" borderId="187" xfId="0" applyFont="1" applyFill="1" applyBorder="1" applyAlignment="1">
      <alignment horizontal="center" vertical="center"/>
    </xf>
    <xf numFmtId="0" fontId="8" fillId="0" borderId="188" xfId="0" applyFont="1" applyFill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2" fillId="0" borderId="115" xfId="0" applyFont="1" applyFill="1" applyBorder="1" applyAlignment="1">
      <alignment horizontal="right" vertical="top"/>
    </xf>
    <xf numFmtId="0" fontId="2" fillId="0" borderId="114" xfId="0" applyFont="1" applyFill="1" applyBorder="1" applyAlignment="1">
      <alignment horizontal="right" vertical="top"/>
    </xf>
    <xf numFmtId="0" fontId="2" fillId="0" borderId="12" xfId="0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right" vertical="top"/>
    </xf>
    <xf numFmtId="0" fontId="5" fillId="0" borderId="5" xfId="0" applyFont="1" applyBorder="1" applyAlignment="1">
      <alignment horizontal="center" vertical="top"/>
    </xf>
    <xf numFmtId="0" fontId="5" fillId="0" borderId="34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5" fillId="0" borderId="31" xfId="0" applyFont="1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5" fillId="0" borderId="5" xfId="0" applyFont="1" applyFill="1" applyBorder="1" applyAlignment="1">
      <alignment horizontal="center" vertical="top"/>
    </xf>
    <xf numFmtId="0" fontId="5" fillId="0" borderId="34" xfId="0" applyFont="1" applyFill="1" applyBorder="1" applyAlignment="1">
      <alignment horizontal="center" vertical="top"/>
    </xf>
    <xf numFmtId="0" fontId="0" fillId="0" borderId="3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right" vertical="top"/>
    </xf>
    <xf numFmtId="0" fontId="2" fillId="0" borderId="19" xfId="0" applyFont="1" applyFill="1" applyBorder="1" applyAlignment="1">
      <alignment horizontal="right" vertical="top"/>
    </xf>
    <xf numFmtId="0" fontId="2" fillId="0" borderId="37" xfId="0" applyFont="1" applyFill="1" applyBorder="1" applyAlignment="1">
      <alignment horizontal="right" vertical="top"/>
    </xf>
    <xf numFmtId="0" fontId="2" fillId="0" borderId="122" xfId="0" applyFont="1" applyFill="1" applyBorder="1" applyAlignment="1">
      <alignment horizontal="right" vertical="top"/>
    </xf>
    <xf numFmtId="0" fontId="2" fillId="0" borderId="123" xfId="0" applyFont="1" applyFill="1" applyBorder="1" applyAlignment="1">
      <alignment horizontal="right" vertical="top"/>
    </xf>
    <xf numFmtId="0" fontId="13" fillId="0" borderId="3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2" fillId="0" borderId="36" xfId="0" applyFont="1" applyFill="1" applyBorder="1" applyAlignment="1">
      <alignment horizontal="right" vertical="top"/>
    </xf>
    <xf numFmtId="0" fontId="2" fillId="0" borderId="21" xfId="0" applyFont="1" applyFill="1" applyBorder="1" applyAlignment="1">
      <alignment horizontal="right" vertical="top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" fillId="0" borderId="38" xfId="0" applyFont="1" applyFill="1" applyBorder="1" applyAlignment="1">
      <alignment horizontal="right" vertical="top"/>
    </xf>
    <xf numFmtId="0" fontId="35" fillId="10" borderId="13" xfId="0" applyFont="1" applyFill="1" applyBorder="1" applyAlignment="1">
      <alignment vertical="center" textRotation="255"/>
    </xf>
    <xf numFmtId="0" fontId="35" fillId="10" borderId="14" xfId="0" applyFont="1" applyFill="1" applyBorder="1" applyAlignment="1">
      <alignment vertical="center" textRotation="255"/>
    </xf>
    <xf numFmtId="0" fontId="35" fillId="10" borderId="58" xfId="0" applyFont="1" applyFill="1" applyBorder="1" applyAlignment="1">
      <alignment vertical="center" textRotation="255"/>
    </xf>
    <xf numFmtId="0" fontId="35" fillId="10" borderId="15" xfId="0" applyFont="1" applyFill="1" applyBorder="1" applyAlignment="1">
      <alignment vertical="center" textRotation="255"/>
    </xf>
    <xf numFmtId="0" fontId="4" fillId="0" borderId="101" xfId="0" applyFont="1" applyFill="1" applyBorder="1" applyAlignment="1">
      <alignment vertical="center"/>
    </xf>
    <xf numFmtId="0" fontId="7" fillId="0" borderId="102" xfId="0" applyFont="1" applyFill="1" applyBorder="1" applyAlignment="1">
      <alignment vertical="center"/>
    </xf>
    <xf numFmtId="0" fontId="7" fillId="0" borderId="105" xfId="0" applyFont="1" applyFill="1" applyBorder="1" applyAlignment="1">
      <alignment vertical="center"/>
    </xf>
    <xf numFmtId="0" fontId="7" fillId="0" borderId="106" xfId="0" applyFont="1" applyFill="1" applyBorder="1" applyAlignment="1">
      <alignment vertical="center"/>
    </xf>
    <xf numFmtId="0" fontId="4" fillId="0" borderId="103" xfId="0" applyFont="1" applyFill="1" applyBorder="1" applyAlignment="1">
      <alignment vertical="center"/>
    </xf>
    <xf numFmtId="0" fontId="7" fillId="0" borderId="103" xfId="0" applyFont="1" applyFill="1" applyBorder="1" applyAlignment="1">
      <alignment vertical="center"/>
    </xf>
    <xf numFmtId="0" fontId="7" fillId="0" borderId="104" xfId="0" applyFont="1" applyFill="1" applyBorder="1" applyAlignment="1">
      <alignment vertical="center"/>
    </xf>
    <xf numFmtId="0" fontId="7" fillId="0" borderId="107" xfId="0" applyFont="1" applyFill="1" applyBorder="1" applyAlignment="1">
      <alignment vertical="center"/>
    </xf>
    <xf numFmtId="0" fontId="7" fillId="0" borderId="108" xfId="0" applyFont="1" applyFill="1" applyBorder="1" applyAlignment="1">
      <alignment vertical="center"/>
    </xf>
    <xf numFmtId="0" fontId="27" fillId="0" borderId="23" xfId="0" applyFont="1" applyFill="1" applyBorder="1" applyAlignment="1">
      <alignment horizontal="center" shrinkToFit="1"/>
    </xf>
    <xf numFmtId="0" fontId="22" fillId="0" borderId="23" xfId="0" applyFont="1" applyFill="1" applyBorder="1" applyAlignment="1">
      <alignment horizontal="center" shrinkToFit="1"/>
    </xf>
    <xf numFmtId="0" fontId="22" fillId="0" borderId="26" xfId="0" applyFont="1" applyFill="1" applyBorder="1" applyAlignment="1">
      <alignment horizontal="center" shrinkToFi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4" fillId="0" borderId="109" xfId="0" applyFont="1" applyFill="1" applyBorder="1" applyAlignment="1">
      <alignment horizontal="right" vertical="center"/>
    </xf>
    <xf numFmtId="0" fontId="7" fillId="0" borderId="103" xfId="0" applyFont="1" applyFill="1" applyBorder="1" applyAlignment="1">
      <alignment horizontal="right" vertical="center"/>
    </xf>
    <xf numFmtId="0" fontId="7" fillId="0" borderId="111" xfId="0" applyFont="1" applyFill="1" applyBorder="1" applyAlignment="1">
      <alignment horizontal="right" vertical="center"/>
    </xf>
    <xf numFmtId="0" fontId="7" fillId="0" borderId="107" xfId="0" applyFont="1" applyFill="1" applyBorder="1" applyAlignment="1">
      <alignment horizontal="right" vertical="center"/>
    </xf>
    <xf numFmtId="0" fontId="7" fillId="0" borderId="110" xfId="0" applyFont="1" applyFill="1" applyBorder="1" applyAlignment="1">
      <alignment vertical="center"/>
    </xf>
    <xf numFmtId="0" fontId="7" fillId="0" borderId="112" xfId="0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8" fillId="0" borderId="171" xfId="0" applyFont="1" applyBorder="1" applyAlignment="1">
      <alignment horizontal="center" vertical="center"/>
    </xf>
    <xf numFmtId="0" fontId="8" fillId="0" borderId="172" xfId="0" applyFont="1" applyBorder="1" applyAlignment="1">
      <alignment horizontal="center" vertical="center"/>
    </xf>
    <xf numFmtId="0" fontId="8" fillId="0" borderId="177" xfId="0" applyFont="1" applyBorder="1" applyAlignment="1">
      <alignment horizontal="center" vertical="center"/>
    </xf>
    <xf numFmtId="0" fontId="8" fillId="0" borderId="178" xfId="0" applyFont="1" applyBorder="1" applyAlignment="1">
      <alignment horizontal="center" vertical="center"/>
    </xf>
    <xf numFmtId="0" fontId="8" fillId="0" borderId="173" xfId="0" applyFont="1" applyBorder="1" applyAlignment="1">
      <alignment horizontal="center" vertical="center"/>
    </xf>
    <xf numFmtId="0" fontId="8" fillId="0" borderId="174" xfId="0" applyFont="1" applyBorder="1" applyAlignment="1">
      <alignment horizontal="center" vertical="center"/>
    </xf>
    <xf numFmtId="0" fontId="8" fillId="0" borderId="179" xfId="0" applyFont="1" applyBorder="1" applyAlignment="1">
      <alignment horizontal="center" vertical="center"/>
    </xf>
    <xf numFmtId="0" fontId="8" fillId="0" borderId="180" xfId="0" applyFont="1" applyBorder="1" applyAlignment="1">
      <alignment horizontal="center" vertical="center"/>
    </xf>
    <xf numFmtId="0" fontId="8" fillId="0" borderId="183" xfId="0" applyFont="1" applyBorder="1" applyAlignment="1">
      <alignment horizontal="center" vertical="center"/>
    </xf>
    <xf numFmtId="0" fontId="8" fillId="0" borderId="184" xfId="0" applyFont="1" applyBorder="1" applyAlignment="1">
      <alignment horizontal="center" vertical="center"/>
    </xf>
    <xf numFmtId="0" fontId="8" fillId="0" borderId="185" xfId="0" applyFont="1" applyBorder="1" applyAlignment="1">
      <alignment horizontal="center" vertical="center"/>
    </xf>
    <xf numFmtId="0" fontId="8" fillId="0" borderId="186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8" fillId="0" borderId="175" xfId="0" applyFont="1" applyBorder="1" applyAlignment="1">
      <alignment horizontal="center" vertical="center"/>
    </xf>
    <xf numFmtId="0" fontId="8" fillId="0" borderId="176" xfId="0" applyFont="1" applyBorder="1" applyAlignment="1">
      <alignment horizontal="center" vertical="center"/>
    </xf>
    <xf numFmtId="0" fontId="8" fillId="0" borderId="181" xfId="0" applyFont="1" applyBorder="1" applyAlignment="1">
      <alignment horizontal="center" vertical="center"/>
    </xf>
    <xf numFmtId="0" fontId="8" fillId="0" borderId="182" xfId="0" applyFont="1" applyBorder="1" applyAlignment="1">
      <alignment horizontal="center" vertical="center"/>
    </xf>
    <xf numFmtId="0" fontId="8" fillId="0" borderId="187" xfId="0" applyFont="1" applyBorder="1" applyAlignment="1">
      <alignment horizontal="center" vertical="center"/>
    </xf>
    <xf numFmtId="0" fontId="8" fillId="0" borderId="188" xfId="0" applyFont="1" applyBorder="1" applyAlignment="1">
      <alignment horizontal="center" vertical="center"/>
    </xf>
    <xf numFmtId="0" fontId="2" fillId="0" borderId="115" xfId="0" applyFont="1" applyBorder="1" applyAlignment="1">
      <alignment horizontal="right" vertical="top"/>
    </xf>
    <xf numFmtId="0" fontId="2" fillId="0" borderId="114" xfId="0" applyFont="1" applyBorder="1" applyAlignment="1">
      <alignment horizontal="right" vertical="top"/>
    </xf>
    <xf numFmtId="0" fontId="2" fillId="0" borderId="12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0" fillId="0" borderId="3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6" xfId="0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97" xfId="0" applyBorder="1" applyAlignment="1">
      <alignment vertical="center"/>
    </xf>
    <xf numFmtId="0" fontId="0" fillId="0" borderId="161" xfId="0" applyBorder="1" applyAlignment="1">
      <alignment vertical="center"/>
    </xf>
    <xf numFmtId="0" fontId="0" fillId="0" borderId="99" xfId="0" applyBorder="1" applyAlignment="1">
      <alignment vertical="center"/>
    </xf>
    <xf numFmtId="0" fontId="0" fillId="0" borderId="100" xfId="0" applyBorder="1" applyAlignment="1">
      <alignment vertical="center"/>
    </xf>
    <xf numFmtId="0" fontId="0" fillId="0" borderId="96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5" fillId="0" borderId="11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34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36" xfId="0" applyFont="1" applyBorder="1" applyAlignment="1">
      <alignment vertical="top"/>
    </xf>
    <xf numFmtId="0" fontId="5" fillId="0" borderId="38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5" fillId="0" borderId="21" xfId="0" applyFont="1" applyBorder="1" applyAlignment="1">
      <alignment vertical="top"/>
    </xf>
    <xf numFmtId="0" fontId="2" fillId="0" borderId="35" xfId="0" applyFont="1" applyBorder="1" applyAlignment="1">
      <alignment horizontal="right" vertical="top"/>
    </xf>
    <xf numFmtId="0" fontId="2" fillId="0" borderId="19" xfId="0" applyFont="1" applyBorder="1" applyAlignment="1">
      <alignment horizontal="right" vertical="top"/>
    </xf>
    <xf numFmtId="0" fontId="2" fillId="0" borderId="37" xfId="0" applyFont="1" applyBorder="1" applyAlignment="1">
      <alignment horizontal="right" vertical="top"/>
    </xf>
    <xf numFmtId="0" fontId="2" fillId="0" borderId="122" xfId="0" applyFont="1" applyBorder="1" applyAlignment="1">
      <alignment horizontal="right" vertical="top"/>
    </xf>
    <xf numFmtId="0" fontId="2" fillId="0" borderId="123" xfId="0" applyFont="1" applyBorder="1" applyAlignment="1">
      <alignment horizontal="right" vertical="top"/>
    </xf>
    <xf numFmtId="0" fontId="28" fillId="0" borderId="16" xfId="0" applyFont="1" applyBorder="1" applyAlignment="1">
      <alignment horizontal="right" vertical="center"/>
    </xf>
    <xf numFmtId="0" fontId="23" fillId="0" borderId="17" xfId="0" applyFont="1" applyBorder="1" applyAlignment="1">
      <alignment horizontal="right" vertical="center"/>
    </xf>
    <xf numFmtId="0" fontId="23" fillId="0" borderId="35" xfId="0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0" fontId="23" fillId="0" borderId="19" xfId="0" applyFont="1" applyBorder="1" applyAlignment="1">
      <alignment horizontal="right" vertical="center"/>
    </xf>
    <xf numFmtId="0" fontId="23" fillId="0" borderId="20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top"/>
    </xf>
    <xf numFmtId="0" fontId="2" fillId="0" borderId="36" xfId="0" applyFont="1" applyBorder="1" applyAlignment="1">
      <alignment horizontal="right" vertical="top"/>
    </xf>
    <xf numFmtId="0" fontId="2" fillId="0" borderId="21" xfId="0" applyFont="1" applyBorder="1" applyAlignment="1">
      <alignment horizontal="right" vertical="top"/>
    </xf>
    <xf numFmtId="0" fontId="4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8" fillId="0" borderId="17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3" fillId="0" borderId="35" xfId="0" applyFont="1" applyBorder="1" applyAlignment="1">
      <alignment vertical="top"/>
    </xf>
    <xf numFmtId="0" fontId="5" fillId="0" borderId="54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5" fillId="0" borderId="55" xfId="0" applyFont="1" applyBorder="1" applyAlignment="1">
      <alignment vertical="top"/>
    </xf>
    <xf numFmtId="0" fontId="3" fillId="0" borderId="33" xfId="0" applyFont="1" applyBorder="1" applyAlignment="1">
      <alignment vertical="top"/>
    </xf>
    <xf numFmtId="0" fontId="5" fillId="0" borderId="156" xfId="0" applyFont="1" applyBorder="1" applyAlignment="1">
      <alignment vertical="top"/>
    </xf>
    <xf numFmtId="0" fontId="22" fillId="0" borderId="23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justify" wrapText="1"/>
    </xf>
    <xf numFmtId="0" fontId="0" fillId="0" borderId="23" xfId="0" applyFill="1" applyBorder="1" applyAlignment="1">
      <alignment horizontal="center" vertical="justify"/>
    </xf>
    <xf numFmtId="0" fontId="0" fillId="0" borderId="24" xfId="0" applyFill="1" applyBorder="1" applyAlignment="1">
      <alignment horizontal="center" vertical="justify"/>
    </xf>
    <xf numFmtId="0" fontId="0" fillId="0" borderId="39" xfId="0" applyFill="1" applyBorder="1" applyAlignment="1">
      <alignment horizontal="center" vertical="justify"/>
    </xf>
    <xf numFmtId="0" fontId="0" fillId="0" borderId="0" xfId="0" applyFill="1" applyAlignment="1">
      <alignment horizontal="center" vertical="justify"/>
    </xf>
    <xf numFmtId="0" fontId="0" fillId="0" borderId="40" xfId="0" applyFill="1" applyBorder="1" applyAlignment="1">
      <alignment horizontal="center" vertical="justify"/>
    </xf>
    <xf numFmtId="0" fontId="0" fillId="0" borderId="0" xfId="0" applyFill="1" applyBorder="1" applyAlignment="1">
      <alignment horizontal="center" vertical="justify"/>
    </xf>
    <xf numFmtId="0" fontId="36" fillId="13" borderId="22" xfId="0" applyFont="1" applyFill="1" applyBorder="1" applyAlignment="1">
      <alignment horizontal="center" vertical="center" textRotation="255"/>
    </xf>
    <xf numFmtId="0" fontId="37" fillId="13" borderId="24" xfId="0" applyFont="1" applyFill="1" applyBorder="1" applyAlignment="1">
      <alignment vertical="center" textRotation="255"/>
    </xf>
    <xf numFmtId="0" fontId="37" fillId="13" borderId="39" xfId="0" applyFont="1" applyFill="1" applyBorder="1" applyAlignment="1">
      <alignment vertical="center" textRotation="255"/>
    </xf>
    <xf numFmtId="0" fontId="37" fillId="13" borderId="40" xfId="0" applyFont="1" applyFill="1" applyBorder="1" applyAlignment="1">
      <alignment vertical="center" textRotation="255"/>
    </xf>
    <xf numFmtId="0" fontId="37" fillId="13" borderId="0" xfId="0" applyFont="1" applyFill="1" applyBorder="1" applyAlignment="1">
      <alignment vertical="center" textRotation="255"/>
    </xf>
    <xf numFmtId="0" fontId="37" fillId="13" borderId="25" xfId="0" applyFont="1" applyFill="1" applyBorder="1" applyAlignment="1">
      <alignment vertical="center" textRotation="255"/>
    </xf>
    <xf numFmtId="0" fontId="37" fillId="13" borderId="27" xfId="0" applyFont="1" applyFill="1" applyBorder="1" applyAlignment="1">
      <alignment vertical="center" textRotation="255"/>
    </xf>
    <xf numFmtId="0" fontId="29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/>
    </xf>
    <xf numFmtId="0" fontId="6" fillId="0" borderId="124" xfId="0" applyFont="1" applyBorder="1" applyAlignment="1">
      <alignment horizontal="right" vertical="center" wrapText="1"/>
    </xf>
    <xf numFmtId="0" fontId="6" fillId="0" borderId="125" xfId="0" applyFont="1" applyBorder="1" applyAlignment="1">
      <alignment vertical="center"/>
    </xf>
    <xf numFmtId="0" fontId="6" fillId="0" borderId="127" xfId="0" applyFont="1" applyBorder="1" applyAlignment="1">
      <alignment vertical="center"/>
    </xf>
    <xf numFmtId="0" fontId="6" fillId="0" borderId="128" xfId="0" applyFont="1" applyBorder="1" applyAlignment="1">
      <alignment vertical="center"/>
    </xf>
    <xf numFmtId="0" fontId="10" fillId="0" borderId="28" xfId="0" applyFont="1" applyBorder="1" applyAlignment="1">
      <alignment vertical="center" textRotation="255" shrinkToFit="1"/>
    </xf>
    <xf numFmtId="0" fontId="11" fillId="0" borderId="31" xfId="0" applyFont="1" applyBorder="1" applyAlignment="1">
      <alignment vertical="center" shrinkToFit="1"/>
    </xf>
    <xf numFmtId="0" fontId="11" fillId="0" borderId="130" xfId="0" applyFont="1" applyBorder="1" applyAlignment="1">
      <alignment vertical="center" shrinkToFit="1"/>
    </xf>
    <xf numFmtId="0" fontId="10" fillId="0" borderId="29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10" fillId="0" borderId="30" xfId="0" applyFont="1" applyBorder="1" applyAlignment="1">
      <alignment horizontal="center" vertical="center" wrapText="1"/>
    </xf>
    <xf numFmtId="0" fontId="11" fillId="0" borderId="32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2" fillId="0" borderId="125" xfId="0" applyFont="1" applyBorder="1" applyAlignment="1">
      <alignment horizontal="center"/>
    </xf>
    <xf numFmtId="0" fontId="22" fillId="0" borderId="126" xfId="0" applyFont="1" applyBorder="1" applyAlignment="1">
      <alignment horizontal="center"/>
    </xf>
    <xf numFmtId="0" fontId="22" fillId="0" borderId="128" xfId="0" applyFont="1" applyBorder="1" applyAlignment="1">
      <alignment horizontal="center"/>
    </xf>
    <xf numFmtId="0" fontId="22" fillId="0" borderId="129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7" xfId="0" applyBorder="1" applyAlignment="1">
      <alignment vertical="center"/>
    </xf>
    <xf numFmtId="0" fontId="27" fillId="0" borderId="8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130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45" xfId="0" applyFont="1" applyBorder="1" applyAlignment="1">
      <alignment horizontal="center"/>
    </xf>
    <xf numFmtId="0" fontId="0" fillId="0" borderId="51" xfId="0" applyBorder="1" applyAlignment="1">
      <alignment vertical="center"/>
    </xf>
    <xf numFmtId="0" fontId="24" fillId="0" borderId="42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0" fillId="0" borderId="153" xfId="0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0" fillId="0" borderId="148" xfId="0" applyBorder="1" applyAlignment="1">
      <alignment horizontal="center" vertical="center" wrapText="1"/>
    </xf>
    <xf numFmtId="0" fontId="0" fillId="0" borderId="149" xfId="0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0" fillId="0" borderId="150" xfId="0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0" fontId="0" fillId="0" borderId="151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0" fillId="0" borderId="145" xfId="0" applyBorder="1" applyAlignment="1">
      <alignment horizontal="center" vertical="center" wrapText="1"/>
    </xf>
    <xf numFmtId="0" fontId="0" fillId="0" borderId="152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35" fillId="9" borderId="13" xfId="0" applyFont="1" applyFill="1" applyBorder="1" applyAlignment="1">
      <alignment vertical="center" textRotation="255"/>
    </xf>
    <xf numFmtId="0" fontId="35" fillId="9" borderId="14" xfId="0" applyFont="1" applyFill="1" applyBorder="1" applyAlignment="1">
      <alignment vertical="center" textRotation="255"/>
    </xf>
    <xf numFmtId="0" fontId="35" fillId="9" borderId="58" xfId="0" applyFont="1" applyFill="1" applyBorder="1" applyAlignment="1">
      <alignment vertical="center" textRotation="255"/>
    </xf>
    <xf numFmtId="0" fontId="35" fillId="9" borderId="15" xfId="0" applyFont="1" applyFill="1" applyBorder="1" applyAlignment="1">
      <alignment vertical="center" textRotation="255"/>
    </xf>
    <xf numFmtId="0" fontId="24" fillId="0" borderId="120" xfId="0" applyFont="1" applyBorder="1" applyAlignment="1">
      <alignment horizontal="center" vertical="center"/>
    </xf>
    <xf numFmtId="0" fontId="24" fillId="0" borderId="121" xfId="0" applyFont="1" applyBorder="1" applyAlignment="1">
      <alignment horizontal="center" vertical="center"/>
    </xf>
    <xf numFmtId="0" fontId="24" fillId="0" borderId="131" xfId="0" applyFont="1" applyBorder="1" applyAlignment="1">
      <alignment horizontal="center" vertical="center"/>
    </xf>
    <xf numFmtId="0" fontId="24" fillId="0" borderId="13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7" borderId="114" xfId="0" applyFill="1" applyBorder="1" applyAlignment="1">
      <alignment vertical="center"/>
    </xf>
    <xf numFmtId="0" fontId="0" fillId="7" borderId="115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11" borderId="118" xfId="0" applyFill="1" applyBorder="1" applyAlignment="1">
      <alignment vertical="center"/>
    </xf>
    <xf numFmtId="0" fontId="0" fillId="11" borderId="119" xfId="0" applyFill="1" applyBorder="1" applyAlignment="1">
      <alignment vertical="center"/>
    </xf>
    <xf numFmtId="0" fontId="0" fillId="11" borderId="114" xfId="0" applyFill="1" applyBorder="1" applyAlignment="1">
      <alignment vertical="center"/>
    </xf>
    <xf numFmtId="0" fontId="0" fillId="11" borderId="115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7" borderId="118" xfId="0" applyFill="1" applyBorder="1" applyAlignment="1">
      <alignment vertical="center"/>
    </xf>
    <xf numFmtId="0" fontId="0" fillId="7" borderId="119" xfId="0" applyFill="1" applyBorder="1" applyAlignment="1">
      <alignment vertical="center"/>
    </xf>
    <xf numFmtId="0" fontId="0" fillId="0" borderId="98" xfId="0" applyBorder="1" applyAlignment="1">
      <alignment vertical="center"/>
    </xf>
    <xf numFmtId="0" fontId="0" fillId="7" borderId="116" xfId="0" applyFill="1" applyBorder="1" applyAlignment="1">
      <alignment vertical="center"/>
    </xf>
    <xf numFmtId="0" fontId="0" fillId="7" borderId="117" xfId="0" applyFill="1" applyBorder="1" applyAlignment="1">
      <alignment vertical="center"/>
    </xf>
    <xf numFmtId="0" fontId="0" fillId="0" borderId="113" xfId="0" applyBorder="1" applyAlignment="1">
      <alignment vertical="center"/>
    </xf>
    <xf numFmtId="0" fontId="0" fillId="0" borderId="99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11" borderId="116" xfId="0" applyFill="1" applyBorder="1" applyAlignment="1">
      <alignment vertical="center"/>
    </xf>
    <xf numFmtId="0" fontId="0" fillId="11" borderId="117" xfId="0" applyFill="1" applyBorder="1" applyAlignment="1">
      <alignment vertical="center"/>
    </xf>
    <xf numFmtId="0" fontId="0" fillId="11" borderId="148" xfId="0" applyFill="1" applyBorder="1" applyAlignment="1">
      <alignment vertical="center"/>
    </xf>
    <xf numFmtId="0" fontId="0" fillId="11" borderId="149" xfId="0" applyFill="1" applyBorder="1" applyAlignment="1">
      <alignment vertical="center"/>
    </xf>
    <xf numFmtId="0" fontId="0" fillId="0" borderId="150" xfId="0" applyBorder="1" applyAlignment="1">
      <alignment vertical="center"/>
    </xf>
    <xf numFmtId="0" fontId="0" fillId="0" borderId="146" xfId="0" applyBorder="1" applyAlignment="1">
      <alignment vertical="center"/>
    </xf>
    <xf numFmtId="0" fontId="0" fillId="0" borderId="151" xfId="0" applyBorder="1" applyAlignment="1">
      <alignment vertical="center"/>
    </xf>
    <xf numFmtId="0" fontId="0" fillId="0" borderId="145" xfId="0" applyBorder="1" applyAlignment="1">
      <alignment vertical="center"/>
    </xf>
    <xf numFmtId="0" fontId="0" fillId="0" borderId="147" xfId="0" applyBorder="1" applyAlignment="1">
      <alignment vertical="center"/>
    </xf>
    <xf numFmtId="0" fontId="0" fillId="7" borderId="148" xfId="0" applyFill="1" applyBorder="1" applyAlignment="1">
      <alignment vertical="center"/>
    </xf>
    <xf numFmtId="0" fontId="0" fillId="7" borderId="149" xfId="0" applyFill="1" applyBorder="1" applyAlignment="1">
      <alignment vertical="center"/>
    </xf>
    <xf numFmtId="0" fontId="0" fillId="0" borderId="155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13" fillId="0" borderId="4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3" fillId="0" borderId="48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0" fillId="0" borderId="47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13" fillId="5" borderId="166" xfId="0" applyFont="1" applyFill="1" applyBorder="1" applyAlignment="1">
      <alignment horizontal="right" vertical="center"/>
    </xf>
    <xf numFmtId="0" fontId="0" fillId="5" borderId="125" xfId="0" applyFill="1" applyBorder="1" applyAlignment="1">
      <alignment horizontal="right" vertical="center"/>
    </xf>
    <xf numFmtId="0" fontId="0" fillId="5" borderId="167" xfId="0" applyFill="1" applyBorder="1" applyAlignment="1">
      <alignment horizontal="right" vertical="center"/>
    </xf>
    <xf numFmtId="0" fontId="0" fillId="5" borderId="168" xfId="0" applyFill="1" applyBorder="1" applyAlignment="1">
      <alignment horizontal="right" vertical="center"/>
    </xf>
    <xf numFmtId="0" fontId="0" fillId="5" borderId="170" xfId="0" applyFill="1" applyBorder="1" applyAlignment="1">
      <alignment horizontal="right" vertical="center"/>
    </xf>
    <xf numFmtId="0" fontId="0" fillId="5" borderId="128" xfId="0" applyFill="1" applyBorder="1" applyAlignment="1">
      <alignment horizontal="right" vertical="center"/>
    </xf>
    <xf numFmtId="0" fontId="13" fillId="5" borderId="125" xfId="0" applyFont="1" applyFill="1" applyBorder="1" applyAlignment="1">
      <alignment horizontal="center" vertical="center"/>
    </xf>
    <xf numFmtId="0" fontId="0" fillId="5" borderId="125" xfId="0" applyFill="1" applyBorder="1" applyAlignment="1">
      <alignment horizontal="center" vertical="center"/>
    </xf>
    <xf numFmtId="0" fontId="0" fillId="5" borderId="126" xfId="0" applyFill="1" applyBorder="1" applyAlignment="1">
      <alignment horizontal="center" vertical="center"/>
    </xf>
    <xf numFmtId="0" fontId="0" fillId="5" borderId="168" xfId="0" applyFill="1" applyBorder="1" applyAlignment="1">
      <alignment horizontal="center" vertical="center"/>
    </xf>
    <xf numFmtId="0" fontId="0" fillId="5" borderId="169" xfId="0" applyFill="1" applyBorder="1" applyAlignment="1">
      <alignment horizontal="center" vertical="center"/>
    </xf>
    <xf numFmtId="0" fontId="0" fillId="5" borderId="128" xfId="0" applyFill="1" applyBorder="1" applyAlignment="1">
      <alignment horizontal="center" vertical="center"/>
    </xf>
    <xf numFmtId="0" fontId="0" fillId="5" borderId="129" xfId="0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vertical="center"/>
    </xf>
    <xf numFmtId="0" fontId="12" fillId="12" borderId="0" xfId="0" applyFont="1" applyFill="1" applyAlignment="1">
      <alignment horizontal="right" vertical="center"/>
    </xf>
    <xf numFmtId="178" fontId="13" fillId="0" borderId="71" xfId="0" applyNumberFormat="1" applyFont="1" applyBorder="1" applyAlignment="1">
      <alignment horizontal="center" vertical="center"/>
    </xf>
    <xf numFmtId="178" fontId="13" fillId="0" borderId="74" xfId="0" applyNumberFormat="1" applyFont="1" applyBorder="1" applyAlignment="1">
      <alignment horizontal="center" vertical="center"/>
    </xf>
    <xf numFmtId="0" fontId="17" fillId="3" borderId="0" xfId="0" applyFont="1" applyFill="1" applyAlignment="1">
      <alignment vertical="center" wrapText="1"/>
    </xf>
    <xf numFmtId="0" fontId="30" fillId="11" borderId="132" xfId="0" applyFont="1" applyFill="1" applyBorder="1" applyAlignment="1">
      <alignment horizontal="center" vertical="center"/>
    </xf>
    <xf numFmtId="0" fontId="30" fillId="11" borderId="119" xfId="0" applyFont="1" applyFill="1" applyBorder="1" applyAlignment="1">
      <alignment horizontal="center" vertical="center"/>
    </xf>
    <xf numFmtId="0" fontId="57" fillId="0" borderId="201" xfId="0" applyFont="1" applyFill="1" applyBorder="1" applyAlignment="1">
      <alignment horizontal="center" vertical="center" shrinkToFit="1"/>
    </xf>
    <xf numFmtId="0" fontId="57" fillId="0" borderId="202" xfId="0" applyFont="1" applyFill="1" applyBorder="1" applyAlignment="1">
      <alignment horizontal="center" vertical="center" shrinkToFit="1"/>
    </xf>
    <xf numFmtId="0" fontId="30" fillId="2" borderId="132" xfId="0" applyFont="1" applyFill="1" applyBorder="1" applyAlignment="1">
      <alignment horizontal="center" vertical="center"/>
    </xf>
    <xf numFmtId="0" fontId="30" fillId="2" borderId="119" xfId="0" applyFont="1" applyFill="1" applyBorder="1" applyAlignment="1">
      <alignment horizontal="center" vertical="center"/>
    </xf>
    <xf numFmtId="0" fontId="30" fillId="4" borderId="132" xfId="0" applyFont="1" applyFill="1" applyBorder="1" applyAlignment="1">
      <alignment horizontal="center" vertical="center"/>
    </xf>
    <xf numFmtId="0" fontId="30" fillId="4" borderId="119" xfId="0" applyFont="1" applyFill="1" applyBorder="1" applyAlignment="1">
      <alignment horizontal="center" vertical="center"/>
    </xf>
    <xf numFmtId="0" fontId="30" fillId="5" borderId="132" xfId="0" applyFont="1" applyFill="1" applyBorder="1" applyAlignment="1">
      <alignment horizontal="center" vertical="center"/>
    </xf>
    <xf numFmtId="0" fontId="30" fillId="5" borderId="119" xfId="0" applyFont="1" applyFill="1" applyBorder="1" applyAlignment="1">
      <alignment horizontal="center" vertical="center"/>
    </xf>
    <xf numFmtId="0" fontId="0" fillId="0" borderId="162" xfId="0" applyBorder="1" applyAlignment="1">
      <alignment horizontal="center" vertical="center"/>
    </xf>
    <xf numFmtId="0" fontId="0" fillId="0" borderId="155" xfId="0" applyBorder="1" applyAlignment="1">
      <alignment horizontal="center" vertical="center"/>
    </xf>
    <xf numFmtId="0" fontId="0" fillId="0" borderId="163" xfId="0" applyBorder="1" applyAlignment="1">
      <alignment horizontal="center" vertical="center"/>
    </xf>
    <xf numFmtId="0" fontId="0" fillId="0" borderId="199" xfId="0" applyBorder="1" applyAlignment="1">
      <alignment horizontal="center" vertical="center"/>
    </xf>
    <xf numFmtId="0" fontId="0" fillId="0" borderId="196" xfId="0" applyBorder="1" applyAlignment="1">
      <alignment horizontal="center" vertical="center"/>
    </xf>
    <xf numFmtId="0" fontId="0" fillId="0" borderId="192" xfId="0" applyBorder="1" applyAlignment="1">
      <alignment horizontal="center" vertical="center"/>
    </xf>
    <xf numFmtId="0" fontId="0" fillId="0" borderId="190" xfId="0" applyBorder="1" applyAlignment="1">
      <alignment horizontal="center" vertical="center"/>
    </xf>
    <xf numFmtId="0" fontId="0" fillId="0" borderId="197" xfId="0" applyBorder="1" applyAlignment="1">
      <alignment horizontal="center" vertical="center"/>
    </xf>
    <xf numFmtId="0" fontId="0" fillId="0" borderId="193" xfId="0" applyBorder="1" applyAlignment="1">
      <alignment horizontal="center" vertical="center"/>
    </xf>
    <xf numFmtId="0" fontId="0" fillId="0" borderId="201" xfId="0" applyFill="1" applyBorder="1" applyAlignment="1">
      <alignment horizontal="center" vertical="center"/>
    </xf>
    <xf numFmtId="0" fontId="0" fillId="0" borderId="226" xfId="0" applyFill="1" applyBorder="1" applyAlignment="1">
      <alignment horizontal="center" vertical="center"/>
    </xf>
    <xf numFmtId="0" fontId="0" fillId="0" borderId="227" xfId="0" applyFill="1" applyBorder="1" applyAlignment="1">
      <alignment horizontal="center" vertical="center"/>
    </xf>
    <xf numFmtId="0" fontId="30" fillId="0" borderId="132" xfId="0" applyFont="1" applyFill="1" applyBorder="1" applyAlignment="1">
      <alignment horizontal="center" vertical="center"/>
    </xf>
    <xf numFmtId="0" fontId="30" fillId="0" borderId="119" xfId="0" applyFont="1" applyFill="1" applyBorder="1" applyAlignment="1">
      <alignment horizontal="center" vertical="center"/>
    </xf>
    <xf numFmtId="0" fontId="40" fillId="0" borderId="201" xfId="0" applyFont="1" applyBorder="1" applyAlignment="1">
      <alignment horizontal="center" vertical="center" shrinkToFit="1"/>
    </xf>
    <xf numFmtId="0" fontId="40" fillId="0" borderId="202" xfId="0" applyFont="1" applyBorder="1" applyAlignment="1">
      <alignment horizontal="center" vertical="center" shrinkToFit="1"/>
    </xf>
    <xf numFmtId="0" fontId="13" fillId="4" borderId="166" xfId="0" applyFont="1" applyFill="1" applyBorder="1" applyAlignment="1">
      <alignment horizontal="right" vertical="center"/>
    </xf>
    <xf numFmtId="0" fontId="0" fillId="4" borderId="125" xfId="0" applyFill="1" applyBorder="1" applyAlignment="1">
      <alignment horizontal="right" vertical="center"/>
    </xf>
    <xf numFmtId="0" fontId="0" fillId="4" borderId="167" xfId="0" applyFill="1" applyBorder="1" applyAlignment="1">
      <alignment horizontal="right" vertical="center"/>
    </xf>
    <xf numFmtId="0" fontId="0" fillId="4" borderId="168" xfId="0" applyFill="1" applyBorder="1" applyAlignment="1">
      <alignment horizontal="right" vertical="center"/>
    </xf>
    <xf numFmtId="0" fontId="0" fillId="4" borderId="170" xfId="0" applyFill="1" applyBorder="1" applyAlignment="1">
      <alignment horizontal="right" vertical="center"/>
    </xf>
    <xf numFmtId="0" fontId="0" fillId="4" borderId="128" xfId="0" applyFill="1" applyBorder="1" applyAlignment="1">
      <alignment horizontal="right" vertical="center"/>
    </xf>
    <xf numFmtId="0" fontId="13" fillId="4" borderId="125" xfId="0" applyFont="1" applyFill="1" applyBorder="1" applyAlignment="1">
      <alignment horizontal="center" vertical="center"/>
    </xf>
    <xf numFmtId="0" fontId="0" fillId="4" borderId="125" xfId="0" applyFill="1" applyBorder="1" applyAlignment="1">
      <alignment horizontal="center" vertical="center"/>
    </xf>
    <xf numFmtId="0" fontId="0" fillId="4" borderId="126" xfId="0" applyFill="1" applyBorder="1" applyAlignment="1">
      <alignment horizontal="center" vertical="center"/>
    </xf>
    <xf numFmtId="0" fontId="0" fillId="4" borderId="168" xfId="0" applyFill="1" applyBorder="1" applyAlignment="1">
      <alignment horizontal="center" vertical="center"/>
    </xf>
    <xf numFmtId="0" fontId="0" fillId="4" borderId="169" xfId="0" applyFill="1" applyBorder="1" applyAlignment="1">
      <alignment horizontal="center" vertical="center"/>
    </xf>
    <xf numFmtId="0" fontId="0" fillId="4" borderId="128" xfId="0" applyFill="1" applyBorder="1" applyAlignment="1">
      <alignment horizontal="center" vertical="center"/>
    </xf>
    <xf numFmtId="0" fontId="0" fillId="4" borderId="129" xfId="0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57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43" fillId="0" borderId="70" xfId="0" applyFont="1" applyBorder="1" applyAlignment="1">
      <alignment horizontal="center" vertical="center"/>
    </xf>
    <xf numFmtId="0" fontId="43" fillId="0" borderId="71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26" xfId="0" applyFont="1" applyBorder="1" applyAlignment="1">
      <alignment horizontal="center" vertical="center"/>
    </xf>
    <xf numFmtId="180" fontId="17" fillId="0" borderId="71" xfId="0" applyNumberFormat="1" applyFont="1" applyBorder="1" applyAlignment="1">
      <alignment horizontal="center" vertical="center"/>
    </xf>
    <xf numFmtId="180" fontId="17" fillId="0" borderId="74" xfId="0" applyNumberFormat="1" applyFont="1" applyBorder="1" applyAlignment="1">
      <alignment horizontal="center" vertical="center"/>
    </xf>
    <xf numFmtId="0" fontId="30" fillId="11" borderId="2" xfId="0" applyFont="1" applyFill="1" applyBorder="1" applyAlignment="1">
      <alignment horizontal="center" vertical="center"/>
    </xf>
    <xf numFmtId="0" fontId="32" fillId="0" borderId="160" xfId="0" applyFont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0" fontId="0" fillId="0" borderId="191" xfId="0" applyFill="1" applyBorder="1" applyAlignment="1">
      <alignment horizontal="center" vertical="center"/>
    </xf>
    <xf numFmtId="0" fontId="0" fillId="0" borderId="195" xfId="0" applyBorder="1" applyAlignment="1">
      <alignment vertical="center"/>
    </xf>
    <xf numFmtId="0" fontId="0" fillId="0" borderId="189" xfId="0" applyBorder="1" applyAlignment="1">
      <alignment vertical="center"/>
    </xf>
    <xf numFmtId="0" fontId="47" fillId="0" borderId="2" xfId="0" applyFont="1" applyFill="1" applyBorder="1" applyAlignment="1">
      <alignment horizontal="center" vertical="center"/>
    </xf>
    <xf numFmtId="0" fontId="48" fillId="0" borderId="160" xfId="0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 shrinkToFit="1"/>
    </xf>
    <xf numFmtId="0" fontId="0" fillId="3" borderId="0" xfId="0" applyFill="1" applyAlignment="1">
      <alignment vertical="center" shrinkToFit="1"/>
    </xf>
    <xf numFmtId="0" fontId="19" fillId="0" borderId="94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95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3" fillId="4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3" fillId="0" borderId="208" xfId="0" applyFont="1" applyBorder="1" applyAlignment="1">
      <alignment horizontal="center" vertical="center"/>
    </xf>
    <xf numFmtId="0" fontId="0" fillId="0" borderId="207" xfId="0" applyBorder="1" applyAlignment="1">
      <alignment horizontal="center" vertical="center"/>
    </xf>
    <xf numFmtId="0" fontId="3" fillId="0" borderId="207" xfId="0" applyFont="1" applyBorder="1" applyAlignment="1">
      <alignment horizontal="center" vertical="center"/>
    </xf>
    <xf numFmtId="0" fontId="0" fillId="0" borderId="206" xfId="0" applyBorder="1" applyAlignment="1">
      <alignment horizontal="center" vertical="center"/>
    </xf>
    <xf numFmtId="0" fontId="22" fillId="0" borderId="203" xfId="0" applyFont="1" applyBorder="1" applyAlignment="1">
      <alignment horizontal="center"/>
    </xf>
    <xf numFmtId="0" fontId="0" fillId="0" borderId="40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120" xfId="0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159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22" fillId="0" borderId="164" xfId="0" applyFont="1" applyBorder="1" applyAlignment="1">
      <alignment horizontal="center"/>
    </xf>
    <xf numFmtId="177" fontId="0" fillId="0" borderId="0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0" fontId="0" fillId="0" borderId="221" xfId="0" applyBorder="1" applyAlignment="1">
      <alignment horizontal="center" vertical="center"/>
    </xf>
    <xf numFmtId="0" fontId="0" fillId="0" borderId="16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5" xfId="0" applyBorder="1" applyAlignment="1">
      <alignment horizontal="center" vertical="center"/>
    </xf>
    <xf numFmtId="0" fontId="0" fillId="0" borderId="219" xfId="0" applyBorder="1" applyAlignment="1">
      <alignment horizontal="center" vertical="center"/>
    </xf>
    <xf numFmtId="0" fontId="0" fillId="0" borderId="220" xfId="0" applyBorder="1" applyAlignment="1">
      <alignment horizontal="center" vertical="center"/>
    </xf>
    <xf numFmtId="0" fontId="0" fillId="0" borderId="114" xfId="0" applyBorder="1" applyAlignment="1">
      <alignment vertical="center"/>
    </xf>
    <xf numFmtId="0" fontId="0" fillId="0" borderId="115" xfId="0" applyBorder="1" applyAlignment="1">
      <alignment vertical="center"/>
    </xf>
    <xf numFmtId="0" fontId="0" fillId="0" borderId="116" xfId="0" applyBorder="1" applyAlignment="1">
      <alignment vertical="center"/>
    </xf>
    <xf numFmtId="0" fontId="0" fillId="0" borderId="117" xfId="0" applyBorder="1" applyAlignment="1">
      <alignment vertical="center"/>
    </xf>
    <xf numFmtId="0" fontId="50" fillId="0" borderId="218" xfId="0" applyFont="1" applyBorder="1" applyAlignment="1">
      <alignment horizontal="center" vertical="center"/>
    </xf>
    <xf numFmtId="0" fontId="50" fillId="0" borderId="217" xfId="0" applyFont="1" applyBorder="1" applyAlignment="1">
      <alignment horizontal="center" vertical="center"/>
    </xf>
    <xf numFmtId="0" fontId="50" fillId="0" borderId="216" xfId="0" applyFont="1" applyBorder="1" applyAlignment="1">
      <alignment horizontal="center" vertical="center"/>
    </xf>
  </cellXfs>
  <cellStyles count="5">
    <cellStyle name="ハイパーリンク 2" xfId="4"/>
    <cellStyle name="標準" xfId="0" builtinId="0"/>
    <cellStyle name="標準 2" xfId="2"/>
    <cellStyle name="標準 3" xfId="3"/>
    <cellStyle name="標準 4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CFF"/>
      <color rgb="FFFFFF66"/>
      <color rgb="FFCCECFF"/>
      <color rgb="FFFF33CC"/>
      <color rgb="FFFFFFCC"/>
      <color rgb="FF66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114300</xdr:colOff>
      <xdr:row>6</xdr:row>
      <xdr:rowOff>200025</xdr:rowOff>
    </xdr:from>
    <xdr:to>
      <xdr:col>33</xdr:col>
      <xdr:colOff>152400</xdr:colOff>
      <xdr:row>8</xdr:row>
      <xdr:rowOff>95250</xdr:rowOff>
    </xdr:to>
    <xdr:sp macro="" textlink="">
      <xdr:nvSpPr>
        <xdr:cNvPr id="2" name="フローチャート: 処理 1"/>
        <xdr:cNvSpPr/>
      </xdr:nvSpPr>
      <xdr:spPr>
        <a:xfrm>
          <a:off x="8362950" y="2733675"/>
          <a:ext cx="323850" cy="352425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36</xdr:col>
      <xdr:colOff>95250</xdr:colOff>
      <xdr:row>3</xdr:row>
      <xdr:rowOff>133350</xdr:rowOff>
    </xdr:from>
    <xdr:to>
      <xdr:col>41</xdr:col>
      <xdr:colOff>133350</xdr:colOff>
      <xdr:row>4</xdr:row>
      <xdr:rowOff>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1123950"/>
          <a:ext cx="94297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95250</xdr:colOff>
      <xdr:row>6</xdr:row>
      <xdr:rowOff>190500</xdr:rowOff>
    </xdr:from>
    <xdr:to>
      <xdr:col>30</xdr:col>
      <xdr:colOff>133350</xdr:colOff>
      <xdr:row>8</xdr:row>
      <xdr:rowOff>85725</xdr:rowOff>
    </xdr:to>
    <xdr:sp macro="" textlink="">
      <xdr:nvSpPr>
        <xdr:cNvPr id="4" name="フローチャート: 処理 3"/>
        <xdr:cNvSpPr/>
      </xdr:nvSpPr>
      <xdr:spPr>
        <a:xfrm>
          <a:off x="7486650" y="2724150"/>
          <a:ext cx="323850" cy="352425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200025</xdr:colOff>
      <xdr:row>52</xdr:row>
      <xdr:rowOff>47625</xdr:rowOff>
    </xdr:from>
    <xdr:to>
      <xdr:col>44</xdr:col>
      <xdr:colOff>228600</xdr:colOff>
      <xdr:row>53</xdr:row>
      <xdr:rowOff>161925</xdr:rowOff>
    </xdr:to>
    <xdr:sp macro="" textlink="">
      <xdr:nvSpPr>
        <xdr:cNvPr id="5" name="円/楕円 4"/>
        <xdr:cNvSpPr/>
      </xdr:nvSpPr>
      <xdr:spPr>
        <a:xfrm>
          <a:off x="11020425" y="11458575"/>
          <a:ext cx="314325" cy="3048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37</xdr:col>
      <xdr:colOff>57565</xdr:colOff>
      <xdr:row>3</xdr:row>
      <xdr:rowOff>332385</xdr:rowOff>
    </xdr:from>
    <xdr:ext cx="628235" cy="543915"/>
    <xdr:sp macro="" textlink="">
      <xdr:nvSpPr>
        <xdr:cNvPr id="6" name="正方形/長方形 5"/>
        <xdr:cNvSpPr/>
      </xdr:nvSpPr>
      <xdr:spPr>
        <a:xfrm>
          <a:off x="9630190" y="1322985"/>
          <a:ext cx="628235" cy="543915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altLang="ja-JP" sz="5400" b="1" cap="none" spc="0">
              <a:ln w="11430"/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MTV</a:t>
          </a:r>
          <a:endParaRPr lang="ja-JP" altLang="en-US" sz="5400" b="1" cap="none" spc="0">
            <a:ln w="11430"/>
            <a:solidFill>
              <a:schemeClr val="tx1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xdr:oneCellAnchor>
    <xdr:from>
      <xdr:col>41</xdr:col>
      <xdr:colOff>74382</xdr:colOff>
      <xdr:row>3</xdr:row>
      <xdr:rowOff>141885</xdr:rowOff>
    </xdr:from>
    <xdr:ext cx="4259493" cy="715365"/>
    <xdr:sp macro="" textlink="">
      <xdr:nvSpPr>
        <xdr:cNvPr id="7" name="正方形/長方形 6"/>
        <xdr:cNvSpPr/>
      </xdr:nvSpPr>
      <xdr:spPr>
        <a:xfrm>
          <a:off x="10370907" y="1132485"/>
          <a:ext cx="4259493" cy="715365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chemeClr val="tx1"/>
              </a:solidFill>
              <a:effectLst>
                <a:outerShdw blurRad="50800" algn="tl" rotWithShape="0">
                  <a:srgbClr val="000000"/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宮城県中体連</a:t>
          </a:r>
          <a:endParaRPr lang="en-US" altLang="ja-JP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pPr algn="ctr"/>
          <a:r>
            <a:rPr lang="ja-JP" alt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chemeClr val="tx1"/>
              </a:solidFill>
              <a:effectLst>
                <a:outerShdw blurRad="50800" algn="tl" rotWithShape="0">
                  <a:srgbClr val="000000"/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バレーボール専門部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114300</xdr:colOff>
      <xdr:row>6</xdr:row>
      <xdr:rowOff>200025</xdr:rowOff>
    </xdr:from>
    <xdr:to>
      <xdr:col>33</xdr:col>
      <xdr:colOff>152400</xdr:colOff>
      <xdr:row>8</xdr:row>
      <xdr:rowOff>95250</xdr:rowOff>
    </xdr:to>
    <xdr:sp macro="" textlink="">
      <xdr:nvSpPr>
        <xdr:cNvPr id="2" name="フローチャート: 処理 1"/>
        <xdr:cNvSpPr/>
      </xdr:nvSpPr>
      <xdr:spPr>
        <a:xfrm>
          <a:off x="8362950" y="2124075"/>
          <a:ext cx="323850" cy="352425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36</xdr:col>
      <xdr:colOff>95250</xdr:colOff>
      <xdr:row>3</xdr:row>
      <xdr:rowOff>133350</xdr:rowOff>
    </xdr:from>
    <xdr:to>
      <xdr:col>40</xdr:col>
      <xdr:colOff>171450</xdr:colOff>
      <xdr:row>3</xdr:row>
      <xdr:rowOff>933450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112395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95250</xdr:colOff>
      <xdr:row>6</xdr:row>
      <xdr:rowOff>190500</xdr:rowOff>
    </xdr:from>
    <xdr:to>
      <xdr:col>30</xdr:col>
      <xdr:colOff>133350</xdr:colOff>
      <xdr:row>8</xdr:row>
      <xdr:rowOff>85725</xdr:rowOff>
    </xdr:to>
    <xdr:sp macro="" textlink="">
      <xdr:nvSpPr>
        <xdr:cNvPr id="5" name="フローチャート: 処理 4"/>
        <xdr:cNvSpPr/>
      </xdr:nvSpPr>
      <xdr:spPr>
        <a:xfrm>
          <a:off x="7486650" y="2114550"/>
          <a:ext cx="323850" cy="352425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200025</xdr:colOff>
      <xdr:row>52</xdr:row>
      <xdr:rowOff>47625</xdr:rowOff>
    </xdr:from>
    <xdr:to>
      <xdr:col>44</xdr:col>
      <xdr:colOff>228600</xdr:colOff>
      <xdr:row>53</xdr:row>
      <xdr:rowOff>161925</xdr:rowOff>
    </xdr:to>
    <xdr:sp macro="" textlink="">
      <xdr:nvSpPr>
        <xdr:cNvPr id="6" name="円/楕円 5"/>
        <xdr:cNvSpPr/>
      </xdr:nvSpPr>
      <xdr:spPr>
        <a:xfrm>
          <a:off x="11020425" y="10848975"/>
          <a:ext cx="314325" cy="3048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37</xdr:col>
      <xdr:colOff>57565</xdr:colOff>
      <xdr:row>3</xdr:row>
      <xdr:rowOff>332385</xdr:rowOff>
    </xdr:from>
    <xdr:ext cx="494885" cy="353415"/>
    <xdr:sp macro="" textlink="">
      <xdr:nvSpPr>
        <xdr:cNvPr id="7" name="正方形/長方形 6"/>
        <xdr:cNvSpPr/>
      </xdr:nvSpPr>
      <xdr:spPr>
        <a:xfrm>
          <a:off x="9630190" y="1322985"/>
          <a:ext cx="494885" cy="353415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altLang="ja-JP" sz="5400" b="1" cap="none" spc="0">
              <a:ln w="11430"/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MTV</a:t>
          </a:r>
          <a:endParaRPr lang="ja-JP" altLang="en-US" sz="5400" b="1" cap="none" spc="0">
            <a:ln w="11430"/>
            <a:solidFill>
              <a:schemeClr val="tx1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xdr:oneCellAnchor>
    <xdr:from>
      <xdr:col>41</xdr:col>
      <xdr:colOff>74382</xdr:colOff>
      <xdr:row>3</xdr:row>
      <xdr:rowOff>141885</xdr:rowOff>
    </xdr:from>
    <xdr:ext cx="4259493" cy="715365"/>
    <xdr:sp macro="" textlink="">
      <xdr:nvSpPr>
        <xdr:cNvPr id="8" name="正方形/長方形 7"/>
        <xdr:cNvSpPr/>
      </xdr:nvSpPr>
      <xdr:spPr>
        <a:xfrm>
          <a:off x="10370907" y="1132485"/>
          <a:ext cx="4259493" cy="715365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chemeClr val="tx1"/>
              </a:solidFill>
              <a:effectLst>
                <a:outerShdw blurRad="50800" algn="tl" rotWithShape="0">
                  <a:srgbClr val="000000"/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宮城県中体連</a:t>
          </a:r>
          <a:endParaRPr lang="en-US" altLang="ja-JP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chemeClr val="tx1"/>
            </a:solidFill>
            <a:effectLst>
              <a:outerShdw blurRad="50800" algn="tl" rotWithShape="0">
                <a:srgbClr val="000000"/>
              </a:outerShdw>
            </a:effectLst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pPr algn="ctr"/>
          <a:r>
            <a:rPr lang="ja-JP" alt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chemeClr val="tx1"/>
              </a:solidFill>
              <a:effectLst>
                <a:outerShdw blurRad="50800" algn="tl" rotWithShape="0">
                  <a:srgbClr val="000000"/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バレーボール専門部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1"/>
  <sheetViews>
    <sheetView tabSelected="1" zoomScale="55" zoomScaleNormal="55" workbookViewId="0">
      <selection activeCell="AD5" sqref="AD5:AO6"/>
    </sheetView>
  </sheetViews>
  <sheetFormatPr defaultRowHeight="15" customHeight="1"/>
  <cols>
    <col min="1" max="1" width="3.125" customWidth="1"/>
    <col min="2" max="2" width="6.25" customWidth="1"/>
    <col min="3" max="6" width="1.875" customWidth="1"/>
    <col min="7" max="7" width="4.5" customWidth="1"/>
    <col min="8" max="19" width="3.75" customWidth="1"/>
    <col min="20" max="24" width="2.375" customWidth="1"/>
    <col min="25" max="36" width="3.75" customWidth="1"/>
    <col min="37" max="41" width="2.375" customWidth="1"/>
    <col min="42" max="42" width="3.125" customWidth="1"/>
    <col min="43" max="58" width="3.75" customWidth="1"/>
    <col min="59" max="256" width="3.125" customWidth="1"/>
  </cols>
  <sheetData>
    <row r="1" spans="1:79" ht="32.25" customHeight="1">
      <c r="B1" s="245" t="s">
        <v>117</v>
      </c>
      <c r="C1" s="246"/>
      <c r="D1" s="246"/>
      <c r="E1" s="246"/>
      <c r="F1" s="246"/>
      <c r="G1" s="245" t="s">
        <v>141</v>
      </c>
      <c r="H1" s="246"/>
      <c r="I1" s="249">
        <f>VLOOKUP($V$5,男子試合順!$N$4:$R$20,2)</f>
        <v>11</v>
      </c>
      <c r="J1" s="250"/>
      <c r="K1" s="250"/>
      <c r="L1" s="250"/>
      <c r="M1" s="251"/>
      <c r="N1" s="252" t="s">
        <v>113</v>
      </c>
      <c r="O1" s="253"/>
      <c r="P1" s="245" t="s">
        <v>141</v>
      </c>
      <c r="Q1" s="246"/>
      <c r="R1" s="249">
        <f>VLOOKUP($V$5,男子試合順!$N$4:$R$20,3)</f>
        <v>12</v>
      </c>
      <c r="S1" s="250"/>
      <c r="T1" s="250"/>
      <c r="U1" s="250"/>
      <c r="V1" s="251"/>
      <c r="Z1" s="789" t="s">
        <v>172</v>
      </c>
      <c r="AA1" s="789"/>
      <c r="AB1" s="789"/>
      <c r="AC1" s="789"/>
      <c r="AD1" s="789"/>
      <c r="AE1" s="789"/>
      <c r="AF1" s="789"/>
      <c r="AG1" s="789"/>
      <c r="AH1" s="789"/>
      <c r="AI1" s="789"/>
      <c r="AJ1" s="789"/>
      <c r="AK1" s="789"/>
      <c r="AL1" s="789"/>
      <c r="AM1" s="789"/>
      <c r="AN1" s="789"/>
      <c r="AO1" s="789"/>
      <c r="AP1" s="789"/>
      <c r="AQ1" s="789"/>
      <c r="AR1" s="789"/>
      <c r="AS1" s="789"/>
      <c r="AT1" s="789"/>
      <c r="AU1" s="789"/>
      <c r="AV1" s="789"/>
      <c r="AW1" s="789"/>
      <c r="AX1" s="789"/>
      <c r="AY1" s="789"/>
      <c r="AZ1" s="789"/>
      <c r="BA1" s="789"/>
      <c r="BB1" s="789"/>
      <c r="BC1" s="789"/>
      <c r="BD1" s="789"/>
      <c r="BE1" s="789"/>
      <c r="BF1" s="789"/>
      <c r="BG1" s="789"/>
      <c r="BH1" s="789"/>
    </row>
    <row r="2" spans="1:79" ht="31.5" customHeight="1">
      <c r="B2" s="247"/>
      <c r="C2" s="248"/>
      <c r="D2" s="248"/>
      <c r="E2" s="248"/>
      <c r="F2" s="248"/>
      <c r="G2" s="247" t="s">
        <v>118</v>
      </c>
      <c r="H2" s="248"/>
      <c r="I2" s="255" t="str">
        <f>VLOOKUP(I1,男子試合順!A5:B100,2)</f>
        <v>不動堂</v>
      </c>
      <c r="J2" s="256"/>
      <c r="K2" s="256"/>
      <c r="L2" s="256"/>
      <c r="M2" s="257"/>
      <c r="N2" s="254"/>
      <c r="O2" s="254"/>
      <c r="P2" s="247" t="s">
        <v>118</v>
      </c>
      <c r="Q2" s="248"/>
      <c r="R2" s="255" t="str">
        <f>VLOOKUP(R1,男子試合順!A5:B52,2)</f>
        <v>古川西鹿島台</v>
      </c>
      <c r="S2" s="256"/>
      <c r="T2" s="256"/>
      <c r="U2" s="256"/>
      <c r="V2" s="257"/>
      <c r="Z2" s="789"/>
      <c r="AA2" s="789"/>
      <c r="AB2" s="789"/>
      <c r="AC2" s="789"/>
      <c r="AD2" s="789"/>
      <c r="AE2" s="789"/>
      <c r="AF2" s="789"/>
      <c r="AG2" s="789"/>
      <c r="AH2" s="789"/>
      <c r="AI2" s="789"/>
      <c r="AJ2" s="789"/>
      <c r="AK2" s="789"/>
      <c r="AL2" s="789"/>
      <c r="AM2" s="789"/>
      <c r="AN2" s="789"/>
      <c r="AO2" s="789"/>
      <c r="AP2" s="789"/>
      <c r="AQ2" s="789"/>
      <c r="AR2" s="789"/>
      <c r="AS2" s="789"/>
      <c r="AT2" s="789"/>
      <c r="AU2" s="789"/>
      <c r="AV2" s="789"/>
      <c r="AW2" s="789"/>
      <c r="AX2" s="789"/>
      <c r="AY2" s="789"/>
      <c r="AZ2" s="789"/>
      <c r="BA2" s="789"/>
      <c r="BB2" s="789"/>
      <c r="BC2" s="789"/>
      <c r="BD2" s="789"/>
      <c r="BE2" s="789"/>
      <c r="BF2" s="789"/>
      <c r="BG2" s="789"/>
      <c r="BH2" s="789"/>
    </row>
    <row r="3" spans="1:79" ht="14.25" customHeight="1" thickBot="1"/>
    <row r="4" spans="1:79" ht="84" customHeight="1" thickTop="1" thickBot="1">
      <c r="A4" s="287" t="s">
        <v>107</v>
      </c>
      <c r="B4" s="288"/>
      <c r="C4" s="289" t="s">
        <v>360</v>
      </c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88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2"/>
      <c r="BG4" s="43"/>
      <c r="BH4" s="293" t="s">
        <v>106</v>
      </c>
      <c r="BI4" s="294"/>
      <c r="BJ4" s="294"/>
      <c r="BK4" s="294"/>
      <c r="BL4" s="294"/>
      <c r="BM4" s="294"/>
      <c r="BN4" s="294"/>
      <c r="BO4" s="294"/>
      <c r="BP4" s="294"/>
      <c r="BQ4" s="294"/>
      <c r="BR4" s="294"/>
      <c r="BS4" s="294"/>
      <c r="BT4" s="294"/>
      <c r="BU4" s="294"/>
      <c r="BV4" s="294"/>
      <c r="BW4" s="294"/>
      <c r="BX4" s="294"/>
      <c r="BY4" s="294"/>
      <c r="BZ4" s="294"/>
      <c r="CA4" s="295"/>
    </row>
    <row r="5" spans="1:79" ht="18.75" customHeight="1" thickTop="1" thickBot="1">
      <c r="A5" s="261" t="s">
        <v>108</v>
      </c>
      <c r="B5" s="262"/>
      <c r="C5" s="296" t="s">
        <v>146</v>
      </c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300" t="s">
        <v>116</v>
      </c>
      <c r="R5" s="301"/>
      <c r="S5" s="301"/>
      <c r="T5" s="301"/>
      <c r="U5" s="301"/>
      <c r="V5" s="304" t="s">
        <v>358</v>
      </c>
      <c r="W5" s="305"/>
      <c r="X5" s="305"/>
      <c r="Y5" s="305"/>
      <c r="Z5" s="305"/>
      <c r="AA5" s="306"/>
      <c r="AB5" s="309" t="s">
        <v>114</v>
      </c>
      <c r="AC5" s="309"/>
      <c r="AD5" s="787">
        <f>VLOOKUP($V$5,男子試合順!$N$4:$T$20,6)</f>
        <v>0</v>
      </c>
      <c r="AE5" s="787"/>
      <c r="AF5" s="787"/>
      <c r="AG5" s="787"/>
      <c r="AH5" s="787"/>
      <c r="AI5" s="787"/>
      <c r="AJ5" s="787"/>
      <c r="AK5" s="787"/>
      <c r="AL5" s="787"/>
      <c r="AM5" s="787"/>
      <c r="AN5" s="787"/>
      <c r="AO5" s="787"/>
      <c r="AP5" s="21"/>
      <c r="AQ5" s="327" t="s">
        <v>115</v>
      </c>
      <c r="AR5" s="328"/>
      <c r="AS5" s="328"/>
      <c r="AT5" s="328"/>
      <c r="AU5" s="329">
        <f>VLOOKUP($V$5,男子試合順!$N$4:$T$20,7)</f>
        <v>0.59722222222222221</v>
      </c>
      <c r="AV5" s="329"/>
      <c r="AW5" s="329"/>
      <c r="AX5" s="329"/>
      <c r="AY5" s="329"/>
      <c r="AZ5" s="329"/>
      <c r="BA5" s="329"/>
      <c r="BB5" s="329"/>
      <c r="BC5" s="329"/>
      <c r="BD5" s="329"/>
      <c r="BE5" s="329"/>
      <c r="BF5" s="330"/>
      <c r="BG5" s="43"/>
      <c r="BH5" s="258"/>
      <c r="BI5" s="259"/>
      <c r="BJ5" s="259"/>
      <c r="BK5" s="259"/>
      <c r="BL5" s="259"/>
      <c r="BM5" s="259"/>
      <c r="BN5" s="259"/>
      <c r="BO5" s="259"/>
      <c r="BP5" s="259"/>
      <c r="BQ5" s="259"/>
      <c r="BR5" s="259"/>
      <c r="BS5" s="259"/>
      <c r="BT5" s="259"/>
      <c r="BU5" s="259"/>
      <c r="BV5" s="259"/>
      <c r="BW5" s="259"/>
      <c r="BX5" s="259"/>
      <c r="BY5" s="259"/>
      <c r="BZ5" s="259"/>
      <c r="CA5" s="260"/>
    </row>
    <row r="6" spans="1:79" ht="18.75" customHeight="1" thickTop="1" thickBot="1">
      <c r="A6" s="261"/>
      <c r="B6" s="262"/>
      <c r="C6" s="298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302"/>
      <c r="R6" s="303"/>
      <c r="S6" s="303"/>
      <c r="T6" s="303"/>
      <c r="U6" s="303"/>
      <c r="V6" s="307"/>
      <c r="W6" s="307"/>
      <c r="X6" s="307"/>
      <c r="Y6" s="307"/>
      <c r="Z6" s="307"/>
      <c r="AA6" s="308"/>
      <c r="AB6" s="310"/>
      <c r="AC6" s="310"/>
      <c r="AD6" s="788"/>
      <c r="AE6" s="788"/>
      <c r="AF6" s="788"/>
      <c r="AG6" s="788"/>
      <c r="AH6" s="788"/>
      <c r="AI6" s="788"/>
      <c r="AJ6" s="788"/>
      <c r="AK6" s="788"/>
      <c r="AL6" s="788"/>
      <c r="AM6" s="788"/>
      <c r="AN6" s="788"/>
      <c r="AO6" s="788"/>
      <c r="AP6" s="22"/>
      <c r="AQ6" s="327"/>
      <c r="AR6" s="328"/>
      <c r="AS6" s="328"/>
      <c r="AT6" s="328"/>
      <c r="AU6" s="329"/>
      <c r="AV6" s="329"/>
      <c r="AW6" s="329"/>
      <c r="AX6" s="329"/>
      <c r="AY6" s="329"/>
      <c r="AZ6" s="329"/>
      <c r="BA6" s="329"/>
      <c r="BB6" s="329"/>
      <c r="BC6" s="329"/>
      <c r="BD6" s="329"/>
      <c r="BE6" s="329"/>
      <c r="BF6" s="330"/>
      <c r="BG6" s="43"/>
      <c r="BH6" s="258"/>
      <c r="BI6" s="259"/>
      <c r="BJ6" s="259"/>
      <c r="BK6" s="259"/>
      <c r="BL6" s="259"/>
      <c r="BM6" s="259"/>
      <c r="BN6" s="259"/>
      <c r="BO6" s="259"/>
      <c r="BP6" s="259"/>
      <c r="BQ6" s="259"/>
      <c r="BR6" s="259"/>
      <c r="BS6" s="259"/>
      <c r="BT6" s="259"/>
      <c r="BU6" s="259"/>
      <c r="BV6" s="259"/>
      <c r="BW6" s="259"/>
      <c r="BX6" s="259"/>
      <c r="BY6" s="259"/>
      <c r="BZ6" s="259"/>
      <c r="CA6" s="260"/>
    </row>
    <row r="7" spans="1:79" ht="18" customHeight="1" thickTop="1" thickBot="1">
      <c r="A7" s="261" t="s">
        <v>109</v>
      </c>
      <c r="B7" s="262"/>
      <c r="C7" s="265" t="str">
        <f>VLOOKUP(V5,男子試合順!N5:U20,8)</f>
        <v>セキスイハイムスーパーアリーナ</v>
      </c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71" t="s">
        <v>110</v>
      </c>
      <c r="AC7" s="272"/>
      <c r="AD7" s="277" t="s">
        <v>151</v>
      </c>
      <c r="AE7" s="278"/>
      <c r="AF7" s="281"/>
      <c r="AG7" s="284"/>
      <c r="AH7" s="284"/>
      <c r="AI7" s="281" t="s">
        <v>111</v>
      </c>
      <c r="AJ7" s="314"/>
      <c r="AK7" s="20" t="s">
        <v>112</v>
      </c>
      <c r="AL7" s="20"/>
      <c r="AM7" s="20"/>
      <c r="AN7" s="20"/>
      <c r="AO7" s="20"/>
      <c r="AP7" s="317" t="s">
        <v>81</v>
      </c>
      <c r="AQ7" s="318"/>
      <c r="AR7" s="319" t="str">
        <f>I2&amp;"中学校"</f>
        <v>不動堂中学校</v>
      </c>
      <c r="AS7" s="319"/>
      <c r="AT7" s="319"/>
      <c r="AU7" s="319"/>
      <c r="AV7" s="319"/>
      <c r="AW7" s="319"/>
      <c r="AX7" s="297" t="s">
        <v>113</v>
      </c>
      <c r="AY7" s="322" t="str">
        <f>R2&amp;"中学校"</f>
        <v>古川西鹿島台中学校</v>
      </c>
      <c r="AZ7" s="322"/>
      <c r="BA7" s="322"/>
      <c r="BB7" s="322"/>
      <c r="BC7" s="322"/>
      <c r="BD7" s="322"/>
      <c r="BE7" s="325" t="s">
        <v>81</v>
      </c>
      <c r="BF7" s="326"/>
      <c r="BG7" s="43"/>
      <c r="BH7" s="258"/>
      <c r="BI7" s="259"/>
      <c r="BJ7" s="259"/>
      <c r="BK7" s="259"/>
      <c r="BL7" s="259"/>
      <c r="BM7" s="259"/>
      <c r="BN7" s="259"/>
      <c r="BO7" s="259"/>
      <c r="BP7" s="259"/>
      <c r="BQ7" s="259"/>
      <c r="BR7" s="259"/>
      <c r="BS7" s="259"/>
      <c r="BT7" s="259"/>
      <c r="BU7" s="259"/>
      <c r="BV7" s="259"/>
      <c r="BW7" s="259"/>
      <c r="BX7" s="259"/>
      <c r="BY7" s="259"/>
      <c r="BZ7" s="259"/>
      <c r="CA7" s="260"/>
    </row>
    <row r="8" spans="1:79" ht="18" customHeight="1" thickTop="1" thickBot="1">
      <c r="A8" s="261"/>
      <c r="B8" s="262"/>
      <c r="C8" s="267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73"/>
      <c r="AC8" s="274"/>
      <c r="AD8" s="279"/>
      <c r="AE8" s="279"/>
      <c r="AF8" s="282"/>
      <c r="AG8" s="285"/>
      <c r="AH8" s="285"/>
      <c r="AI8" s="282"/>
      <c r="AJ8" s="315"/>
      <c r="AK8" s="11"/>
      <c r="AL8" s="11"/>
      <c r="AM8" s="11"/>
      <c r="AN8" s="11"/>
      <c r="AO8" s="18"/>
      <c r="AP8" s="347" t="s">
        <v>47</v>
      </c>
      <c r="AQ8" s="347"/>
      <c r="AR8" s="320"/>
      <c r="AS8" s="320"/>
      <c r="AT8" s="320"/>
      <c r="AU8" s="320"/>
      <c r="AV8" s="320"/>
      <c r="AW8" s="320"/>
      <c r="AX8" s="282"/>
      <c r="AY8" s="323"/>
      <c r="AZ8" s="323"/>
      <c r="BA8" s="323"/>
      <c r="BB8" s="323"/>
      <c r="BC8" s="323"/>
      <c r="BD8" s="323"/>
      <c r="BE8" s="349" t="s">
        <v>47</v>
      </c>
      <c r="BF8" s="350"/>
      <c r="BG8" s="43"/>
      <c r="BH8" s="33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30"/>
    </row>
    <row r="9" spans="1:79" ht="18" customHeight="1" thickTop="1" thickBot="1">
      <c r="A9" s="263"/>
      <c r="B9" s="264"/>
      <c r="C9" s="269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5"/>
      <c r="AC9" s="276"/>
      <c r="AD9" s="280"/>
      <c r="AE9" s="280"/>
      <c r="AF9" s="283"/>
      <c r="AG9" s="286"/>
      <c r="AH9" s="286"/>
      <c r="AI9" s="283"/>
      <c r="AJ9" s="316"/>
      <c r="AK9" s="15"/>
      <c r="AL9" s="15"/>
      <c r="AM9" s="15"/>
      <c r="AN9" s="15"/>
      <c r="AO9" s="15"/>
      <c r="AP9" s="348"/>
      <c r="AQ9" s="348"/>
      <c r="AR9" s="321"/>
      <c r="AS9" s="321"/>
      <c r="AT9" s="321"/>
      <c r="AU9" s="321"/>
      <c r="AV9" s="321"/>
      <c r="AW9" s="321"/>
      <c r="AX9" s="283"/>
      <c r="AY9" s="324"/>
      <c r="AZ9" s="324"/>
      <c r="BA9" s="324"/>
      <c r="BB9" s="324"/>
      <c r="BC9" s="324"/>
      <c r="BD9" s="324"/>
      <c r="BE9" s="351"/>
      <c r="BF9" s="352"/>
      <c r="BG9" s="43"/>
      <c r="BH9" s="353"/>
      <c r="BI9" s="354"/>
      <c r="BJ9" s="354"/>
      <c r="BK9" s="354"/>
      <c r="BL9" s="354"/>
      <c r="BM9" s="354"/>
      <c r="BN9" s="354"/>
      <c r="BO9" s="354"/>
      <c r="BP9" s="354"/>
      <c r="BQ9" s="354"/>
      <c r="BR9" s="354"/>
      <c r="BS9" s="354"/>
      <c r="BT9" s="354"/>
      <c r="BU9" s="354"/>
      <c r="BV9" s="354"/>
      <c r="BW9" s="354"/>
      <c r="BX9" s="354"/>
      <c r="BY9" s="354"/>
      <c r="BZ9" s="354"/>
      <c r="CA9" s="355"/>
    </row>
    <row r="10" spans="1:79" ht="15" customHeight="1" thickTop="1" thickBo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</row>
    <row r="11" spans="1:79" ht="15" customHeight="1" thickTop="1">
      <c r="A11" s="43"/>
      <c r="B11" s="43"/>
      <c r="C11" s="43"/>
      <c r="D11" s="43"/>
      <c r="E11" s="43"/>
      <c r="F11" s="43"/>
      <c r="G11" s="398" t="s">
        <v>12</v>
      </c>
      <c r="H11" s="402" t="s">
        <v>45</v>
      </c>
      <c r="I11" s="335"/>
      <c r="J11" s="335"/>
      <c r="K11" s="404" t="s">
        <v>124</v>
      </c>
      <c r="L11" s="405"/>
      <c r="M11" s="405"/>
      <c r="N11" s="405"/>
      <c r="O11" s="405"/>
      <c r="P11" s="406"/>
      <c r="Q11" s="311" t="s">
        <v>119</v>
      </c>
      <c r="R11" s="312"/>
      <c r="S11" s="1" t="s">
        <v>30</v>
      </c>
      <c r="T11" s="339" t="s">
        <v>44</v>
      </c>
      <c r="U11" s="340"/>
      <c r="V11" s="340"/>
      <c r="W11" s="340"/>
      <c r="X11" s="341"/>
      <c r="Y11" s="3" t="s">
        <v>30</v>
      </c>
      <c r="Z11" s="311" t="s">
        <v>120</v>
      </c>
      <c r="AA11" s="312"/>
      <c r="AB11" s="331" t="s">
        <v>125</v>
      </c>
      <c r="AC11" s="332"/>
      <c r="AD11" s="332"/>
      <c r="AE11" s="332"/>
      <c r="AF11" s="332"/>
      <c r="AG11" s="332"/>
      <c r="AH11" s="335" t="s">
        <v>46</v>
      </c>
      <c r="AI11" s="335"/>
      <c r="AJ11" s="336"/>
      <c r="AK11" s="339" t="s">
        <v>44</v>
      </c>
      <c r="AL11" s="340"/>
      <c r="AM11" s="340"/>
      <c r="AN11" s="340"/>
      <c r="AO11" s="341"/>
      <c r="AP11" s="43"/>
      <c r="AQ11" s="339" t="s">
        <v>62</v>
      </c>
      <c r="AR11" s="340"/>
      <c r="AS11" s="340"/>
      <c r="AT11" s="340"/>
      <c r="AU11" s="340"/>
      <c r="AV11" s="340"/>
      <c r="AW11" s="340"/>
      <c r="AX11" s="341"/>
      <c r="AY11" s="339" t="s">
        <v>58</v>
      </c>
      <c r="AZ11" s="340"/>
      <c r="BA11" s="340"/>
      <c r="BB11" s="340"/>
      <c r="BC11" s="340"/>
      <c r="BD11" s="340"/>
      <c r="BE11" s="340"/>
      <c r="BF11" s="341"/>
      <c r="BG11" s="43"/>
      <c r="BH11" s="345" t="s">
        <v>81</v>
      </c>
      <c r="BI11" s="346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356" t="s">
        <v>81</v>
      </c>
      <c r="CA11" s="357"/>
    </row>
    <row r="12" spans="1:79" ht="15" customHeight="1" thickBot="1">
      <c r="A12" s="43"/>
      <c r="B12" s="43"/>
      <c r="C12" s="43"/>
      <c r="D12" s="43"/>
      <c r="E12" s="43"/>
      <c r="F12" s="43"/>
      <c r="G12" s="399"/>
      <c r="H12" s="403"/>
      <c r="I12" s="337"/>
      <c r="J12" s="337"/>
      <c r="K12" s="407"/>
      <c r="L12" s="407"/>
      <c r="M12" s="407"/>
      <c r="N12" s="407"/>
      <c r="O12" s="407"/>
      <c r="P12" s="408"/>
      <c r="Q12" s="313"/>
      <c r="R12" s="313"/>
      <c r="S12" s="2" t="s">
        <v>31</v>
      </c>
      <c r="T12" s="342"/>
      <c r="U12" s="343"/>
      <c r="V12" s="343"/>
      <c r="W12" s="343"/>
      <c r="X12" s="344"/>
      <c r="Y12" s="4" t="s">
        <v>31</v>
      </c>
      <c r="Z12" s="313"/>
      <c r="AA12" s="313"/>
      <c r="AB12" s="333"/>
      <c r="AC12" s="334"/>
      <c r="AD12" s="334"/>
      <c r="AE12" s="334"/>
      <c r="AF12" s="334"/>
      <c r="AG12" s="334"/>
      <c r="AH12" s="337"/>
      <c r="AI12" s="337"/>
      <c r="AJ12" s="338"/>
      <c r="AK12" s="342"/>
      <c r="AL12" s="343"/>
      <c r="AM12" s="343"/>
      <c r="AN12" s="343"/>
      <c r="AO12" s="344"/>
      <c r="AP12" s="43"/>
      <c r="AQ12" s="342"/>
      <c r="AR12" s="343"/>
      <c r="AS12" s="343"/>
      <c r="AT12" s="343"/>
      <c r="AU12" s="343"/>
      <c r="AV12" s="343"/>
      <c r="AW12" s="343"/>
      <c r="AX12" s="344"/>
      <c r="AY12" s="358" t="s">
        <v>59</v>
      </c>
      <c r="AZ12" s="359"/>
      <c r="BA12" s="359"/>
      <c r="BB12" s="359"/>
      <c r="BC12" s="354" t="s">
        <v>60</v>
      </c>
      <c r="BD12" s="354"/>
      <c r="BE12" s="354"/>
      <c r="BF12" s="355"/>
      <c r="BG12" s="43"/>
      <c r="BH12" s="360" t="s">
        <v>47</v>
      </c>
      <c r="BI12" s="361"/>
      <c r="BJ12" s="362" t="str">
        <f>I2&amp;"中学校"</f>
        <v>不動堂中学校</v>
      </c>
      <c r="BK12" s="363"/>
      <c r="BL12" s="363"/>
      <c r="BM12" s="363"/>
      <c r="BN12" s="363"/>
      <c r="BO12" s="363"/>
      <c r="BP12" s="365" t="s">
        <v>83</v>
      </c>
      <c r="BQ12" s="365"/>
      <c r="BR12" s="365"/>
      <c r="BS12" s="365"/>
      <c r="BT12" s="362" t="str">
        <f>R2&amp;"中学校"</f>
        <v>古川西鹿島台中学校</v>
      </c>
      <c r="BU12" s="363"/>
      <c r="BV12" s="363"/>
      <c r="BW12" s="363"/>
      <c r="BX12" s="363"/>
      <c r="BY12" s="363"/>
      <c r="BZ12" s="361" t="s">
        <v>47</v>
      </c>
      <c r="CA12" s="366"/>
    </row>
    <row r="13" spans="1:79" ht="15" customHeight="1" thickTop="1" thickBot="1">
      <c r="A13" s="391" t="s">
        <v>0</v>
      </c>
      <c r="B13" s="392" t="s">
        <v>1</v>
      </c>
      <c r="C13" s="392"/>
      <c r="D13" s="392"/>
      <c r="E13" s="392"/>
      <c r="F13" s="393"/>
      <c r="G13" s="399"/>
      <c r="H13" s="394" t="s">
        <v>13</v>
      </c>
      <c r="I13" s="395"/>
      <c r="J13" s="370" t="s">
        <v>14</v>
      </c>
      <c r="K13" s="371"/>
      <c r="L13" s="370" t="s">
        <v>15</v>
      </c>
      <c r="M13" s="371"/>
      <c r="N13" s="370" t="s">
        <v>16</v>
      </c>
      <c r="O13" s="371"/>
      <c r="P13" s="370" t="s">
        <v>17</v>
      </c>
      <c r="Q13" s="371"/>
      <c r="R13" s="374" t="s">
        <v>18</v>
      </c>
      <c r="S13" s="375"/>
      <c r="T13" s="378" t="s">
        <v>20</v>
      </c>
      <c r="U13" s="381" t="s">
        <v>32</v>
      </c>
      <c r="V13" s="381" t="s">
        <v>35</v>
      </c>
      <c r="W13" s="381" t="s">
        <v>38</v>
      </c>
      <c r="X13" s="437" t="s">
        <v>41</v>
      </c>
      <c r="Y13" s="394" t="s">
        <v>13</v>
      </c>
      <c r="Z13" s="395"/>
      <c r="AA13" s="370" t="s">
        <v>14</v>
      </c>
      <c r="AB13" s="371"/>
      <c r="AC13" s="370" t="s">
        <v>15</v>
      </c>
      <c r="AD13" s="371"/>
      <c r="AE13" s="370" t="s">
        <v>16</v>
      </c>
      <c r="AF13" s="371"/>
      <c r="AG13" s="370" t="s">
        <v>17</v>
      </c>
      <c r="AH13" s="371"/>
      <c r="AI13" s="374" t="s">
        <v>18</v>
      </c>
      <c r="AJ13" s="375"/>
      <c r="AK13" s="417" t="s">
        <v>20</v>
      </c>
      <c r="AL13" s="420" t="s">
        <v>32</v>
      </c>
      <c r="AM13" s="420" t="s">
        <v>35</v>
      </c>
      <c r="AN13" s="420" t="s">
        <v>38</v>
      </c>
      <c r="AO13" s="422" t="s">
        <v>41</v>
      </c>
      <c r="AP13" s="43"/>
      <c r="AQ13" s="369" t="s">
        <v>51</v>
      </c>
      <c r="AR13" s="367"/>
      <c r="AS13" s="367" t="s">
        <v>52</v>
      </c>
      <c r="AT13" s="367"/>
      <c r="AU13" s="367" t="s">
        <v>53</v>
      </c>
      <c r="AV13" s="367"/>
      <c r="AW13" s="367" t="s">
        <v>54</v>
      </c>
      <c r="AX13" s="367"/>
      <c r="AY13" s="367" t="s">
        <v>55</v>
      </c>
      <c r="AZ13" s="367"/>
      <c r="BA13" s="367" t="s">
        <v>56</v>
      </c>
      <c r="BB13" s="367"/>
      <c r="BC13" s="367" t="s">
        <v>57</v>
      </c>
      <c r="BD13" s="367"/>
      <c r="BE13" s="367"/>
      <c r="BF13" s="368"/>
      <c r="BG13" s="43"/>
      <c r="BH13" s="360"/>
      <c r="BI13" s="361"/>
      <c r="BJ13" s="364"/>
      <c r="BK13" s="364"/>
      <c r="BL13" s="364"/>
      <c r="BM13" s="364"/>
      <c r="BN13" s="364"/>
      <c r="BO13" s="364"/>
      <c r="BP13" s="11"/>
      <c r="BQ13" s="11"/>
      <c r="BR13" s="11"/>
      <c r="BS13" s="11"/>
      <c r="BT13" s="364"/>
      <c r="BU13" s="364"/>
      <c r="BV13" s="364"/>
      <c r="BW13" s="364"/>
      <c r="BX13" s="364"/>
      <c r="BY13" s="364"/>
      <c r="BZ13" s="361"/>
      <c r="CA13" s="366"/>
    </row>
    <row r="14" spans="1:79" ht="15" customHeight="1" thickTop="1" thickBot="1">
      <c r="A14" s="391"/>
      <c r="B14" s="392"/>
      <c r="C14" s="392"/>
      <c r="D14" s="392"/>
      <c r="E14" s="392"/>
      <c r="F14" s="393"/>
      <c r="G14" s="399"/>
      <c r="H14" s="396"/>
      <c r="I14" s="397"/>
      <c r="J14" s="372"/>
      <c r="K14" s="373"/>
      <c r="L14" s="372"/>
      <c r="M14" s="373"/>
      <c r="N14" s="372"/>
      <c r="O14" s="373"/>
      <c r="P14" s="372"/>
      <c r="Q14" s="373"/>
      <c r="R14" s="376"/>
      <c r="S14" s="377"/>
      <c r="T14" s="379"/>
      <c r="U14" s="382"/>
      <c r="V14" s="382"/>
      <c r="W14" s="382"/>
      <c r="X14" s="438"/>
      <c r="Y14" s="396"/>
      <c r="Z14" s="397"/>
      <c r="AA14" s="372"/>
      <c r="AB14" s="373"/>
      <c r="AC14" s="372"/>
      <c r="AD14" s="373"/>
      <c r="AE14" s="372"/>
      <c r="AF14" s="373"/>
      <c r="AG14" s="372"/>
      <c r="AH14" s="373"/>
      <c r="AI14" s="376"/>
      <c r="AJ14" s="377"/>
      <c r="AK14" s="418"/>
      <c r="AL14" s="421"/>
      <c r="AM14" s="421"/>
      <c r="AN14" s="421"/>
      <c r="AO14" s="423"/>
      <c r="AP14" s="43"/>
      <c r="AQ14" s="426"/>
      <c r="AR14" s="424"/>
      <c r="AS14" s="424"/>
      <c r="AT14" s="424"/>
      <c r="AU14" s="424"/>
      <c r="AV14" s="424"/>
      <c r="AW14" s="424"/>
      <c r="AX14" s="424"/>
      <c r="AY14" s="424"/>
      <c r="AZ14" s="424"/>
      <c r="BA14" s="424"/>
      <c r="BB14" s="424"/>
      <c r="BC14" s="424" t="s">
        <v>61</v>
      </c>
      <c r="BD14" s="424"/>
      <c r="BE14" s="424"/>
      <c r="BF14" s="425"/>
      <c r="BG14" s="43"/>
      <c r="BH14" s="339" t="s">
        <v>3</v>
      </c>
      <c r="BI14" s="340"/>
      <c r="BJ14" s="340" t="s">
        <v>82</v>
      </c>
      <c r="BK14" s="340"/>
      <c r="BL14" s="340"/>
      <c r="BM14" s="340"/>
      <c r="BN14" s="340"/>
      <c r="BO14" s="340"/>
      <c r="BP14" s="340"/>
      <c r="BQ14" s="427"/>
      <c r="BR14" s="429" t="s">
        <v>3</v>
      </c>
      <c r="BS14" s="340"/>
      <c r="BT14" s="340" t="s">
        <v>82</v>
      </c>
      <c r="BU14" s="340"/>
      <c r="BV14" s="340"/>
      <c r="BW14" s="340"/>
      <c r="BX14" s="340"/>
      <c r="BY14" s="340"/>
      <c r="BZ14" s="340"/>
      <c r="CA14" s="341"/>
    </row>
    <row r="15" spans="1:79" ht="15" customHeight="1" thickTop="1">
      <c r="A15" s="391"/>
      <c r="B15" s="431" t="s">
        <v>2</v>
      </c>
      <c r="C15" s="431"/>
      <c r="D15" s="431"/>
      <c r="E15" s="431"/>
      <c r="F15" s="432"/>
      <c r="G15" s="400"/>
      <c r="H15" s="433"/>
      <c r="I15" s="434"/>
      <c r="J15" s="383"/>
      <c r="K15" s="384"/>
      <c r="L15" s="383"/>
      <c r="M15" s="384"/>
      <c r="N15" s="383"/>
      <c r="O15" s="384"/>
      <c r="P15" s="383"/>
      <c r="Q15" s="384"/>
      <c r="R15" s="387"/>
      <c r="S15" s="388"/>
      <c r="T15" s="380"/>
      <c r="U15" s="382"/>
      <c r="V15" s="382"/>
      <c r="W15" s="382"/>
      <c r="X15" s="439"/>
      <c r="Y15" s="433"/>
      <c r="Z15" s="434"/>
      <c r="AA15" s="383"/>
      <c r="AB15" s="384"/>
      <c r="AC15" s="383"/>
      <c r="AD15" s="384"/>
      <c r="AE15" s="383"/>
      <c r="AF15" s="384"/>
      <c r="AG15" s="383"/>
      <c r="AH15" s="384"/>
      <c r="AI15" s="387"/>
      <c r="AJ15" s="388"/>
      <c r="AK15" s="419"/>
      <c r="AL15" s="421"/>
      <c r="AM15" s="421"/>
      <c r="AN15" s="421"/>
      <c r="AO15" s="423"/>
      <c r="AP15" s="43"/>
      <c r="AQ15" s="426"/>
      <c r="AR15" s="424"/>
      <c r="AS15" s="424"/>
      <c r="AT15" s="424"/>
      <c r="AU15" s="424"/>
      <c r="AV15" s="424"/>
      <c r="AW15" s="424"/>
      <c r="AX15" s="424"/>
      <c r="AY15" s="424"/>
      <c r="AZ15" s="424"/>
      <c r="BA15" s="424"/>
      <c r="BB15" s="424"/>
      <c r="BC15" s="424" t="s">
        <v>61</v>
      </c>
      <c r="BD15" s="424"/>
      <c r="BE15" s="424"/>
      <c r="BF15" s="425"/>
      <c r="BG15" s="43"/>
      <c r="BH15" s="426"/>
      <c r="BI15" s="424"/>
      <c r="BJ15" s="424"/>
      <c r="BK15" s="424"/>
      <c r="BL15" s="424"/>
      <c r="BM15" s="424"/>
      <c r="BN15" s="424"/>
      <c r="BO15" s="424"/>
      <c r="BP15" s="424"/>
      <c r="BQ15" s="428"/>
      <c r="BR15" s="430"/>
      <c r="BS15" s="424"/>
      <c r="BT15" s="424"/>
      <c r="BU15" s="424"/>
      <c r="BV15" s="424"/>
      <c r="BW15" s="424"/>
      <c r="BX15" s="424"/>
      <c r="BY15" s="424"/>
      <c r="BZ15" s="424"/>
      <c r="CA15" s="425"/>
    </row>
    <row r="16" spans="1:79" ht="15" customHeight="1" thickBot="1">
      <c r="A16" s="391"/>
      <c r="B16" s="431"/>
      <c r="C16" s="431"/>
      <c r="D16" s="431"/>
      <c r="E16" s="431"/>
      <c r="F16" s="432"/>
      <c r="G16" s="400"/>
      <c r="H16" s="435"/>
      <c r="I16" s="436"/>
      <c r="J16" s="385"/>
      <c r="K16" s="386"/>
      <c r="L16" s="385"/>
      <c r="M16" s="386"/>
      <c r="N16" s="385"/>
      <c r="O16" s="386"/>
      <c r="P16" s="385"/>
      <c r="Q16" s="386"/>
      <c r="R16" s="389"/>
      <c r="S16" s="390"/>
      <c r="T16" s="380"/>
      <c r="U16" s="382"/>
      <c r="V16" s="382"/>
      <c r="W16" s="382"/>
      <c r="X16" s="439"/>
      <c r="Y16" s="435"/>
      <c r="Z16" s="436"/>
      <c r="AA16" s="385"/>
      <c r="AB16" s="386"/>
      <c r="AC16" s="385"/>
      <c r="AD16" s="386"/>
      <c r="AE16" s="385"/>
      <c r="AF16" s="386"/>
      <c r="AG16" s="385"/>
      <c r="AH16" s="386"/>
      <c r="AI16" s="389"/>
      <c r="AJ16" s="390"/>
      <c r="AK16" s="419"/>
      <c r="AL16" s="421"/>
      <c r="AM16" s="421"/>
      <c r="AN16" s="421"/>
      <c r="AO16" s="423"/>
      <c r="AP16" s="43"/>
      <c r="AQ16" s="426"/>
      <c r="AR16" s="424"/>
      <c r="AS16" s="424"/>
      <c r="AT16" s="424"/>
      <c r="AU16" s="424"/>
      <c r="AV16" s="424"/>
      <c r="AW16" s="424"/>
      <c r="AX16" s="424"/>
      <c r="AY16" s="424"/>
      <c r="AZ16" s="424"/>
      <c r="BA16" s="424"/>
      <c r="BB16" s="424"/>
      <c r="BC16" s="424" t="s">
        <v>61</v>
      </c>
      <c r="BD16" s="424"/>
      <c r="BE16" s="424"/>
      <c r="BF16" s="425"/>
      <c r="BG16" s="43"/>
      <c r="BH16" s="426" t="str">
        <f>IF(メンバー表IF原本男子!E8=0,"",メンバー表IF原本男子!E8)</f>
        <v>①</v>
      </c>
      <c r="BI16" s="424"/>
      <c r="BJ16" s="424" t="str">
        <f>IF(メンバー表IF原本男子!G8=0,"",メンバー表IF原本男子!G8)</f>
        <v/>
      </c>
      <c r="BK16" s="424"/>
      <c r="BL16" s="424"/>
      <c r="BM16" s="424"/>
      <c r="BN16" s="424"/>
      <c r="BO16" s="424"/>
      <c r="BP16" s="424"/>
      <c r="BQ16" s="428"/>
      <c r="BR16" s="440" t="str">
        <f>IF(メンバー表IF原本男子!O8=0,"",メンバー表IF原本男子!O8)</f>
        <v>①</v>
      </c>
      <c r="BS16" s="441"/>
      <c r="BT16" s="424" t="str">
        <f>IF(メンバー表IF原本男子!Q8=0,"",メンバー表IF原本男子!Q8)</f>
        <v/>
      </c>
      <c r="BU16" s="424"/>
      <c r="BV16" s="424"/>
      <c r="BW16" s="424"/>
      <c r="BX16" s="424"/>
      <c r="BY16" s="424"/>
      <c r="BZ16" s="424"/>
      <c r="CA16" s="425"/>
    </row>
    <row r="17" spans="1:79" ht="15" customHeight="1" thickTop="1">
      <c r="A17" s="391"/>
      <c r="B17" s="444" t="s">
        <v>27</v>
      </c>
      <c r="C17" s="392" t="s">
        <v>3</v>
      </c>
      <c r="D17" s="392"/>
      <c r="E17" s="392"/>
      <c r="F17" s="393"/>
      <c r="G17" s="399"/>
      <c r="H17" s="409"/>
      <c r="I17" s="410"/>
      <c r="J17" s="413"/>
      <c r="K17" s="414"/>
      <c r="L17" s="413"/>
      <c r="M17" s="414"/>
      <c r="N17" s="413"/>
      <c r="O17" s="414"/>
      <c r="P17" s="413"/>
      <c r="Q17" s="414"/>
      <c r="R17" s="409"/>
      <c r="S17" s="410"/>
      <c r="T17" s="379" t="s">
        <v>21</v>
      </c>
      <c r="U17" s="445" t="s">
        <v>33</v>
      </c>
      <c r="V17" s="445" t="s">
        <v>36</v>
      </c>
      <c r="W17" s="445" t="s">
        <v>39</v>
      </c>
      <c r="X17" s="461" t="s">
        <v>42</v>
      </c>
      <c r="Y17" s="409"/>
      <c r="Z17" s="410"/>
      <c r="AA17" s="413"/>
      <c r="AB17" s="414"/>
      <c r="AC17" s="413"/>
      <c r="AD17" s="414"/>
      <c r="AE17" s="413"/>
      <c r="AF17" s="414"/>
      <c r="AG17" s="413"/>
      <c r="AH17" s="414"/>
      <c r="AI17" s="409"/>
      <c r="AJ17" s="410"/>
      <c r="AK17" s="418" t="s">
        <v>21</v>
      </c>
      <c r="AL17" s="459" t="s">
        <v>33</v>
      </c>
      <c r="AM17" s="459" t="s">
        <v>36</v>
      </c>
      <c r="AN17" s="459" t="s">
        <v>39</v>
      </c>
      <c r="AO17" s="460" t="s">
        <v>42</v>
      </c>
      <c r="AP17" s="43"/>
      <c r="AQ17" s="426"/>
      <c r="AR17" s="424"/>
      <c r="AS17" s="424"/>
      <c r="AT17" s="424"/>
      <c r="AU17" s="424"/>
      <c r="AV17" s="424"/>
      <c r="AW17" s="424"/>
      <c r="AX17" s="424"/>
      <c r="AY17" s="424"/>
      <c r="AZ17" s="424"/>
      <c r="BA17" s="424"/>
      <c r="BB17" s="424"/>
      <c r="BC17" s="424" t="s">
        <v>61</v>
      </c>
      <c r="BD17" s="424"/>
      <c r="BE17" s="424"/>
      <c r="BF17" s="425"/>
      <c r="BG17" s="43"/>
      <c r="BH17" s="426"/>
      <c r="BI17" s="424"/>
      <c r="BJ17" s="424"/>
      <c r="BK17" s="424"/>
      <c r="BL17" s="424"/>
      <c r="BM17" s="424"/>
      <c r="BN17" s="424"/>
      <c r="BO17" s="424"/>
      <c r="BP17" s="424"/>
      <c r="BQ17" s="428"/>
      <c r="BR17" s="442"/>
      <c r="BS17" s="443"/>
      <c r="BT17" s="424"/>
      <c r="BU17" s="424"/>
      <c r="BV17" s="424"/>
      <c r="BW17" s="424"/>
      <c r="BX17" s="424"/>
      <c r="BY17" s="424"/>
      <c r="BZ17" s="424"/>
      <c r="CA17" s="425"/>
    </row>
    <row r="18" spans="1:79" ht="15" customHeight="1">
      <c r="A18" s="391"/>
      <c r="B18" s="392"/>
      <c r="C18" s="392"/>
      <c r="D18" s="392"/>
      <c r="E18" s="392"/>
      <c r="F18" s="393"/>
      <c r="G18" s="399"/>
      <c r="H18" s="411"/>
      <c r="I18" s="412"/>
      <c r="J18" s="415"/>
      <c r="K18" s="416"/>
      <c r="L18" s="415"/>
      <c r="M18" s="416"/>
      <c r="N18" s="415"/>
      <c r="O18" s="416"/>
      <c r="P18" s="415"/>
      <c r="Q18" s="416"/>
      <c r="R18" s="411"/>
      <c r="S18" s="412"/>
      <c r="T18" s="379"/>
      <c r="U18" s="382"/>
      <c r="V18" s="382"/>
      <c r="W18" s="382"/>
      <c r="X18" s="438"/>
      <c r="Y18" s="411"/>
      <c r="Z18" s="412"/>
      <c r="AA18" s="415"/>
      <c r="AB18" s="416"/>
      <c r="AC18" s="415"/>
      <c r="AD18" s="416"/>
      <c r="AE18" s="415"/>
      <c r="AF18" s="416"/>
      <c r="AG18" s="415"/>
      <c r="AH18" s="416"/>
      <c r="AI18" s="411"/>
      <c r="AJ18" s="412"/>
      <c r="AK18" s="418"/>
      <c r="AL18" s="421"/>
      <c r="AM18" s="421"/>
      <c r="AN18" s="421"/>
      <c r="AO18" s="423"/>
      <c r="AP18" s="43"/>
      <c r="AQ18" s="426"/>
      <c r="AR18" s="424"/>
      <c r="AS18" s="424"/>
      <c r="AT18" s="424"/>
      <c r="AU18" s="424"/>
      <c r="AV18" s="424"/>
      <c r="AW18" s="424"/>
      <c r="AX18" s="424"/>
      <c r="AY18" s="424"/>
      <c r="AZ18" s="424"/>
      <c r="BA18" s="424"/>
      <c r="BB18" s="424"/>
      <c r="BC18" s="424" t="s">
        <v>61</v>
      </c>
      <c r="BD18" s="424"/>
      <c r="BE18" s="424"/>
      <c r="BF18" s="425"/>
      <c r="BG18" s="43"/>
      <c r="BH18" s="426">
        <f>IF(メンバー表IF原本男子!E10=0,"",メンバー表IF原本男子!E10)</f>
        <v>2</v>
      </c>
      <c r="BI18" s="424"/>
      <c r="BJ18" s="424" t="str">
        <f>IF(メンバー表IF原本男子!G10=0,"",メンバー表IF原本男子!G10)</f>
        <v/>
      </c>
      <c r="BK18" s="424"/>
      <c r="BL18" s="424"/>
      <c r="BM18" s="424"/>
      <c r="BN18" s="424"/>
      <c r="BO18" s="424"/>
      <c r="BP18" s="424"/>
      <c r="BQ18" s="428"/>
      <c r="BR18" s="440">
        <f>IF(メンバー表IF原本男子!O10=0,"",メンバー表IF原本男子!O10)</f>
        <v>2</v>
      </c>
      <c r="BS18" s="441"/>
      <c r="BT18" s="424" t="str">
        <f>IF(メンバー表IF原本男子!Q10=0,"",メンバー表IF原本男子!Q10)</f>
        <v/>
      </c>
      <c r="BU18" s="424"/>
      <c r="BV18" s="424"/>
      <c r="BW18" s="424"/>
      <c r="BX18" s="424"/>
      <c r="BY18" s="424"/>
      <c r="BZ18" s="424"/>
      <c r="CA18" s="425"/>
    </row>
    <row r="19" spans="1:79" ht="15" customHeight="1">
      <c r="A19" s="391"/>
      <c r="B19" s="392"/>
      <c r="C19" s="450" t="s">
        <v>28</v>
      </c>
      <c r="D19" s="392"/>
      <c r="E19" s="392"/>
      <c r="F19" s="393"/>
      <c r="G19" s="399"/>
      <c r="H19" s="451" t="s">
        <v>29</v>
      </c>
      <c r="I19" s="452"/>
      <c r="J19" s="455" t="s">
        <v>29</v>
      </c>
      <c r="K19" s="456"/>
      <c r="L19" s="455" t="s">
        <v>29</v>
      </c>
      <c r="M19" s="456"/>
      <c r="N19" s="455" t="s">
        <v>29</v>
      </c>
      <c r="O19" s="456"/>
      <c r="P19" s="455" t="s">
        <v>29</v>
      </c>
      <c r="Q19" s="456"/>
      <c r="R19" s="446" t="s">
        <v>29</v>
      </c>
      <c r="S19" s="447"/>
      <c r="T19" s="379"/>
      <c r="U19" s="382"/>
      <c r="V19" s="382"/>
      <c r="W19" s="382"/>
      <c r="X19" s="438"/>
      <c r="Y19" s="451" t="s">
        <v>29</v>
      </c>
      <c r="Z19" s="452"/>
      <c r="AA19" s="455" t="s">
        <v>29</v>
      </c>
      <c r="AB19" s="456"/>
      <c r="AC19" s="455" t="s">
        <v>29</v>
      </c>
      <c r="AD19" s="456"/>
      <c r="AE19" s="455" t="s">
        <v>29</v>
      </c>
      <c r="AF19" s="456"/>
      <c r="AG19" s="455" t="s">
        <v>29</v>
      </c>
      <c r="AH19" s="456"/>
      <c r="AI19" s="446" t="s">
        <v>29</v>
      </c>
      <c r="AJ19" s="447"/>
      <c r="AK19" s="418"/>
      <c r="AL19" s="421"/>
      <c r="AM19" s="421"/>
      <c r="AN19" s="421"/>
      <c r="AO19" s="423"/>
      <c r="AP19" s="43"/>
      <c r="AQ19" s="426"/>
      <c r="AR19" s="424"/>
      <c r="AS19" s="424"/>
      <c r="AT19" s="424"/>
      <c r="AU19" s="424"/>
      <c r="AV19" s="424"/>
      <c r="AW19" s="424"/>
      <c r="AX19" s="424"/>
      <c r="AY19" s="424"/>
      <c r="AZ19" s="424"/>
      <c r="BA19" s="424"/>
      <c r="BB19" s="424"/>
      <c r="BC19" s="424" t="s">
        <v>61</v>
      </c>
      <c r="BD19" s="424"/>
      <c r="BE19" s="424"/>
      <c r="BF19" s="425"/>
      <c r="BG19" s="43"/>
      <c r="BH19" s="426"/>
      <c r="BI19" s="424"/>
      <c r="BJ19" s="424"/>
      <c r="BK19" s="424"/>
      <c r="BL19" s="424"/>
      <c r="BM19" s="424"/>
      <c r="BN19" s="424"/>
      <c r="BO19" s="424"/>
      <c r="BP19" s="424"/>
      <c r="BQ19" s="428"/>
      <c r="BR19" s="442"/>
      <c r="BS19" s="443"/>
      <c r="BT19" s="424"/>
      <c r="BU19" s="424"/>
      <c r="BV19" s="424"/>
      <c r="BW19" s="424"/>
      <c r="BX19" s="424"/>
      <c r="BY19" s="424"/>
      <c r="BZ19" s="424"/>
      <c r="CA19" s="425"/>
    </row>
    <row r="20" spans="1:79" ht="15" customHeight="1">
      <c r="A20" s="391"/>
      <c r="B20" s="392"/>
      <c r="C20" s="392"/>
      <c r="D20" s="392"/>
      <c r="E20" s="392"/>
      <c r="F20" s="393"/>
      <c r="G20" s="399"/>
      <c r="H20" s="453"/>
      <c r="I20" s="454"/>
      <c r="J20" s="457"/>
      <c r="K20" s="458"/>
      <c r="L20" s="457"/>
      <c r="M20" s="458"/>
      <c r="N20" s="457"/>
      <c r="O20" s="458"/>
      <c r="P20" s="457"/>
      <c r="Q20" s="458"/>
      <c r="R20" s="448"/>
      <c r="S20" s="449"/>
      <c r="T20" s="379"/>
      <c r="U20" s="382"/>
      <c r="V20" s="382"/>
      <c r="W20" s="382"/>
      <c r="X20" s="438"/>
      <c r="Y20" s="453"/>
      <c r="Z20" s="454"/>
      <c r="AA20" s="457"/>
      <c r="AB20" s="458"/>
      <c r="AC20" s="457"/>
      <c r="AD20" s="458"/>
      <c r="AE20" s="457"/>
      <c r="AF20" s="458"/>
      <c r="AG20" s="457"/>
      <c r="AH20" s="458"/>
      <c r="AI20" s="448"/>
      <c r="AJ20" s="449"/>
      <c r="AK20" s="418"/>
      <c r="AL20" s="421"/>
      <c r="AM20" s="421"/>
      <c r="AN20" s="421"/>
      <c r="AO20" s="423"/>
      <c r="AP20" s="43"/>
      <c r="AQ20" s="426"/>
      <c r="AR20" s="424"/>
      <c r="AS20" s="424"/>
      <c r="AT20" s="424"/>
      <c r="AU20" s="424"/>
      <c r="AV20" s="424"/>
      <c r="AW20" s="424"/>
      <c r="AX20" s="424"/>
      <c r="AY20" s="424"/>
      <c r="AZ20" s="424"/>
      <c r="BA20" s="424"/>
      <c r="BB20" s="424"/>
      <c r="BC20" s="424" t="s">
        <v>61</v>
      </c>
      <c r="BD20" s="424"/>
      <c r="BE20" s="424"/>
      <c r="BF20" s="425"/>
      <c r="BG20" s="43"/>
      <c r="BH20" s="426">
        <f>IF(メンバー表IF原本男子!E12=0,"",メンバー表IF原本男子!E12)</f>
        <v>3</v>
      </c>
      <c r="BI20" s="424"/>
      <c r="BJ20" s="424" t="str">
        <f>IF(メンバー表IF原本男子!G12=0,"",メンバー表IF原本男子!G12)</f>
        <v/>
      </c>
      <c r="BK20" s="424"/>
      <c r="BL20" s="424"/>
      <c r="BM20" s="424"/>
      <c r="BN20" s="424"/>
      <c r="BO20" s="424"/>
      <c r="BP20" s="424"/>
      <c r="BQ20" s="428"/>
      <c r="BR20" s="440">
        <f>IF(メンバー表IF原本男子!O12=0,"",メンバー表IF原本男子!O12)</f>
        <v>3</v>
      </c>
      <c r="BS20" s="441"/>
      <c r="BT20" s="424" t="str">
        <f>IF(メンバー表IF原本男子!Q12=0,"",メンバー表IF原本男子!Q12)</f>
        <v/>
      </c>
      <c r="BU20" s="424"/>
      <c r="BV20" s="424"/>
      <c r="BW20" s="424"/>
      <c r="BX20" s="424"/>
      <c r="BY20" s="424"/>
      <c r="BZ20" s="424"/>
      <c r="CA20" s="425"/>
    </row>
    <row r="21" spans="1:79" ht="15" customHeight="1">
      <c r="A21" s="391"/>
      <c r="B21" s="392"/>
      <c r="C21" s="392"/>
      <c r="D21" s="392"/>
      <c r="E21" s="392"/>
      <c r="F21" s="393"/>
      <c r="G21" s="399"/>
      <c r="H21" s="453" t="s">
        <v>29</v>
      </c>
      <c r="I21" s="454"/>
      <c r="J21" s="457" t="s">
        <v>29</v>
      </c>
      <c r="K21" s="458"/>
      <c r="L21" s="457" t="s">
        <v>29</v>
      </c>
      <c r="M21" s="458"/>
      <c r="N21" s="457" t="s">
        <v>29</v>
      </c>
      <c r="O21" s="458"/>
      <c r="P21" s="457" t="s">
        <v>29</v>
      </c>
      <c r="Q21" s="458"/>
      <c r="R21" s="448" t="s">
        <v>29</v>
      </c>
      <c r="S21" s="449"/>
      <c r="T21" s="379" t="s">
        <v>22</v>
      </c>
      <c r="U21" s="445" t="s">
        <v>34</v>
      </c>
      <c r="V21" s="445" t="s">
        <v>37</v>
      </c>
      <c r="W21" s="445" t="s">
        <v>40</v>
      </c>
      <c r="X21" s="461" t="s">
        <v>43</v>
      </c>
      <c r="Y21" s="453" t="s">
        <v>29</v>
      </c>
      <c r="Z21" s="454"/>
      <c r="AA21" s="457" t="s">
        <v>29</v>
      </c>
      <c r="AB21" s="458"/>
      <c r="AC21" s="457" t="s">
        <v>29</v>
      </c>
      <c r="AD21" s="458"/>
      <c r="AE21" s="457" t="s">
        <v>29</v>
      </c>
      <c r="AF21" s="458"/>
      <c r="AG21" s="457" t="s">
        <v>29</v>
      </c>
      <c r="AH21" s="458"/>
      <c r="AI21" s="448" t="s">
        <v>29</v>
      </c>
      <c r="AJ21" s="449"/>
      <c r="AK21" s="418" t="s">
        <v>22</v>
      </c>
      <c r="AL21" s="459" t="s">
        <v>34</v>
      </c>
      <c r="AM21" s="459" t="s">
        <v>37</v>
      </c>
      <c r="AN21" s="459" t="s">
        <v>40</v>
      </c>
      <c r="AO21" s="460" t="s">
        <v>43</v>
      </c>
      <c r="AP21" s="43"/>
      <c r="AQ21" s="426"/>
      <c r="AR21" s="424"/>
      <c r="AS21" s="424"/>
      <c r="AT21" s="424"/>
      <c r="AU21" s="424"/>
      <c r="AV21" s="424"/>
      <c r="AW21" s="424"/>
      <c r="AX21" s="424"/>
      <c r="AY21" s="424"/>
      <c r="AZ21" s="424"/>
      <c r="BA21" s="424"/>
      <c r="BB21" s="424"/>
      <c r="BC21" s="424" t="s">
        <v>61</v>
      </c>
      <c r="BD21" s="424"/>
      <c r="BE21" s="424"/>
      <c r="BF21" s="425"/>
      <c r="BG21" s="43"/>
      <c r="BH21" s="426"/>
      <c r="BI21" s="424"/>
      <c r="BJ21" s="424"/>
      <c r="BK21" s="424"/>
      <c r="BL21" s="424"/>
      <c r="BM21" s="424"/>
      <c r="BN21" s="424"/>
      <c r="BO21" s="424"/>
      <c r="BP21" s="424"/>
      <c r="BQ21" s="428"/>
      <c r="BR21" s="442"/>
      <c r="BS21" s="443"/>
      <c r="BT21" s="424"/>
      <c r="BU21" s="424"/>
      <c r="BV21" s="424"/>
      <c r="BW21" s="424"/>
      <c r="BX21" s="424"/>
      <c r="BY21" s="424"/>
      <c r="BZ21" s="424"/>
      <c r="CA21" s="425"/>
    </row>
    <row r="22" spans="1:79" ht="15" customHeight="1">
      <c r="A22" s="391"/>
      <c r="B22" s="392"/>
      <c r="C22" s="392"/>
      <c r="D22" s="392"/>
      <c r="E22" s="392"/>
      <c r="F22" s="393"/>
      <c r="G22" s="399"/>
      <c r="H22" s="462"/>
      <c r="I22" s="463"/>
      <c r="J22" s="464"/>
      <c r="K22" s="465"/>
      <c r="L22" s="464"/>
      <c r="M22" s="465"/>
      <c r="N22" s="464"/>
      <c r="O22" s="465"/>
      <c r="P22" s="464"/>
      <c r="Q22" s="465"/>
      <c r="R22" s="466"/>
      <c r="S22" s="467"/>
      <c r="T22" s="379"/>
      <c r="U22" s="382"/>
      <c r="V22" s="382"/>
      <c r="W22" s="382"/>
      <c r="X22" s="438"/>
      <c r="Y22" s="462"/>
      <c r="Z22" s="463"/>
      <c r="AA22" s="464"/>
      <c r="AB22" s="465"/>
      <c r="AC22" s="464"/>
      <c r="AD22" s="465"/>
      <c r="AE22" s="464"/>
      <c r="AF22" s="465"/>
      <c r="AG22" s="464"/>
      <c r="AH22" s="465"/>
      <c r="AI22" s="466"/>
      <c r="AJ22" s="467"/>
      <c r="AK22" s="418"/>
      <c r="AL22" s="421"/>
      <c r="AM22" s="421"/>
      <c r="AN22" s="421"/>
      <c r="AO22" s="423"/>
      <c r="AP22" s="43"/>
      <c r="AQ22" s="426"/>
      <c r="AR22" s="424"/>
      <c r="AS22" s="424"/>
      <c r="AT22" s="424"/>
      <c r="AU22" s="424"/>
      <c r="AV22" s="424"/>
      <c r="AW22" s="424"/>
      <c r="AX22" s="424"/>
      <c r="AY22" s="424"/>
      <c r="AZ22" s="424"/>
      <c r="BA22" s="424"/>
      <c r="BB22" s="424"/>
      <c r="BC22" s="424" t="s">
        <v>61</v>
      </c>
      <c r="BD22" s="424"/>
      <c r="BE22" s="424"/>
      <c r="BF22" s="425"/>
      <c r="BG22" s="43"/>
      <c r="BH22" s="426">
        <f>IF(メンバー表IF原本男子!E14=0,"",メンバー表IF原本男子!E14)</f>
        <v>4</v>
      </c>
      <c r="BI22" s="424"/>
      <c r="BJ22" s="424" t="str">
        <f>IF(メンバー表IF原本男子!G14=0,"",メンバー表IF原本男子!G14)</f>
        <v/>
      </c>
      <c r="BK22" s="424"/>
      <c r="BL22" s="424"/>
      <c r="BM22" s="424"/>
      <c r="BN22" s="424"/>
      <c r="BO22" s="424"/>
      <c r="BP22" s="424"/>
      <c r="BQ22" s="428"/>
      <c r="BR22" s="440">
        <f>IF(メンバー表IF原本男子!O14=0,"",メンバー表IF原本男子!O14)</f>
        <v>4</v>
      </c>
      <c r="BS22" s="441"/>
      <c r="BT22" s="424" t="str">
        <f>IF(メンバー表IF原本男子!Q14=0,"",メンバー表IF原本男子!Q14)</f>
        <v/>
      </c>
      <c r="BU22" s="424"/>
      <c r="BV22" s="424"/>
      <c r="BW22" s="424"/>
      <c r="BX22" s="424"/>
      <c r="BY22" s="424"/>
      <c r="BZ22" s="424"/>
      <c r="CA22" s="425"/>
    </row>
    <row r="23" spans="1:79" ht="15" customHeight="1">
      <c r="A23" s="444" t="s">
        <v>25</v>
      </c>
      <c r="B23" s="476"/>
      <c r="C23" s="477" t="s">
        <v>4</v>
      </c>
      <c r="D23" s="477"/>
      <c r="E23" s="477" t="s">
        <v>5</v>
      </c>
      <c r="F23" s="478"/>
      <c r="G23" s="399"/>
      <c r="H23" s="472">
        <v>1</v>
      </c>
      <c r="I23" s="473">
        <v>5</v>
      </c>
      <c r="J23" s="471">
        <v>1</v>
      </c>
      <c r="K23" s="470">
        <v>5</v>
      </c>
      <c r="L23" s="471">
        <v>1</v>
      </c>
      <c r="M23" s="470">
        <v>5</v>
      </c>
      <c r="N23" s="471">
        <v>1</v>
      </c>
      <c r="O23" s="470">
        <v>5</v>
      </c>
      <c r="P23" s="471">
        <v>1</v>
      </c>
      <c r="Q23" s="470">
        <v>5</v>
      </c>
      <c r="R23" s="472">
        <v>1</v>
      </c>
      <c r="S23" s="473">
        <v>5</v>
      </c>
      <c r="T23" s="479"/>
      <c r="U23" s="382"/>
      <c r="V23" s="382"/>
      <c r="W23" s="382"/>
      <c r="X23" s="438"/>
      <c r="Y23" s="472">
        <v>1</v>
      </c>
      <c r="Z23" s="473">
        <v>5</v>
      </c>
      <c r="AA23" s="471">
        <v>1</v>
      </c>
      <c r="AB23" s="470">
        <v>5</v>
      </c>
      <c r="AC23" s="471">
        <v>1</v>
      </c>
      <c r="AD23" s="470">
        <v>5</v>
      </c>
      <c r="AE23" s="471">
        <v>1</v>
      </c>
      <c r="AF23" s="470">
        <v>5</v>
      </c>
      <c r="AG23" s="471">
        <v>1</v>
      </c>
      <c r="AH23" s="470">
        <v>5</v>
      </c>
      <c r="AI23" s="472">
        <v>1</v>
      </c>
      <c r="AJ23" s="473">
        <v>5</v>
      </c>
      <c r="AK23" s="468"/>
      <c r="AL23" s="421"/>
      <c r="AM23" s="421"/>
      <c r="AN23" s="421"/>
      <c r="AO23" s="423"/>
      <c r="AP23" s="43"/>
      <c r="AQ23" s="426"/>
      <c r="AR23" s="424"/>
      <c r="AS23" s="424"/>
      <c r="AT23" s="424"/>
      <c r="AU23" s="424"/>
      <c r="AV23" s="424"/>
      <c r="AW23" s="424"/>
      <c r="AX23" s="424"/>
      <c r="AY23" s="424"/>
      <c r="AZ23" s="424"/>
      <c r="BA23" s="424"/>
      <c r="BB23" s="424"/>
      <c r="BC23" s="424" t="s">
        <v>61</v>
      </c>
      <c r="BD23" s="424"/>
      <c r="BE23" s="424"/>
      <c r="BF23" s="425"/>
      <c r="BG23" s="43"/>
      <c r="BH23" s="426"/>
      <c r="BI23" s="424"/>
      <c r="BJ23" s="424"/>
      <c r="BK23" s="424"/>
      <c r="BL23" s="424"/>
      <c r="BM23" s="424"/>
      <c r="BN23" s="424"/>
      <c r="BO23" s="424"/>
      <c r="BP23" s="424"/>
      <c r="BQ23" s="428"/>
      <c r="BR23" s="442"/>
      <c r="BS23" s="443"/>
      <c r="BT23" s="424"/>
      <c r="BU23" s="424"/>
      <c r="BV23" s="424"/>
      <c r="BW23" s="424"/>
      <c r="BX23" s="424"/>
      <c r="BY23" s="424"/>
      <c r="BZ23" s="424"/>
      <c r="CA23" s="425"/>
    </row>
    <row r="24" spans="1:79" ht="15" customHeight="1" thickBot="1">
      <c r="A24" s="476"/>
      <c r="B24" s="476"/>
      <c r="C24" s="477"/>
      <c r="D24" s="477"/>
      <c r="E24" s="477"/>
      <c r="F24" s="478"/>
      <c r="G24" s="399"/>
      <c r="H24" s="472"/>
      <c r="I24" s="473"/>
      <c r="J24" s="471"/>
      <c r="K24" s="470"/>
      <c r="L24" s="471"/>
      <c r="M24" s="470"/>
      <c r="N24" s="471"/>
      <c r="O24" s="470"/>
      <c r="P24" s="471"/>
      <c r="Q24" s="470"/>
      <c r="R24" s="472"/>
      <c r="S24" s="473"/>
      <c r="T24" s="480"/>
      <c r="U24" s="481"/>
      <c r="V24" s="481"/>
      <c r="W24" s="481"/>
      <c r="X24" s="482"/>
      <c r="Y24" s="472"/>
      <c r="Z24" s="473"/>
      <c r="AA24" s="471"/>
      <c r="AB24" s="470"/>
      <c r="AC24" s="471"/>
      <c r="AD24" s="470"/>
      <c r="AE24" s="471"/>
      <c r="AF24" s="470"/>
      <c r="AG24" s="471"/>
      <c r="AH24" s="470"/>
      <c r="AI24" s="472"/>
      <c r="AJ24" s="473"/>
      <c r="AK24" s="469"/>
      <c r="AL24" s="474"/>
      <c r="AM24" s="474"/>
      <c r="AN24" s="474"/>
      <c r="AO24" s="475"/>
      <c r="AP24" s="43"/>
      <c r="AQ24" s="426"/>
      <c r="AR24" s="424"/>
      <c r="AS24" s="424"/>
      <c r="AT24" s="424"/>
      <c r="AU24" s="424"/>
      <c r="AV24" s="424"/>
      <c r="AW24" s="424"/>
      <c r="AX24" s="424"/>
      <c r="AY24" s="424"/>
      <c r="AZ24" s="424"/>
      <c r="BA24" s="424"/>
      <c r="BB24" s="424"/>
      <c r="BC24" s="424" t="s">
        <v>61</v>
      </c>
      <c r="BD24" s="424"/>
      <c r="BE24" s="424"/>
      <c r="BF24" s="425"/>
      <c r="BG24" s="43"/>
      <c r="BH24" s="426">
        <f>IF(メンバー表IF原本男子!E16=0,"",メンバー表IF原本男子!E16)</f>
        <v>5</v>
      </c>
      <c r="BI24" s="424"/>
      <c r="BJ24" s="424" t="str">
        <f>IF(メンバー表IF原本男子!G16=0,"",メンバー表IF原本男子!G16)</f>
        <v/>
      </c>
      <c r="BK24" s="424"/>
      <c r="BL24" s="424"/>
      <c r="BM24" s="424"/>
      <c r="BN24" s="424"/>
      <c r="BO24" s="424"/>
      <c r="BP24" s="424"/>
      <c r="BQ24" s="428"/>
      <c r="BR24" s="440">
        <f>IF(メンバー表IF原本男子!O16=0,"",メンバー表IF原本男子!O16)</f>
        <v>5</v>
      </c>
      <c r="BS24" s="441"/>
      <c r="BT24" s="424" t="str">
        <f>IF(メンバー表IF原本男子!Q16=0,"",メンバー表IF原本男子!Q16)</f>
        <v/>
      </c>
      <c r="BU24" s="424"/>
      <c r="BV24" s="424"/>
      <c r="BW24" s="424"/>
      <c r="BX24" s="424"/>
      <c r="BY24" s="424"/>
      <c r="BZ24" s="424"/>
      <c r="CA24" s="425"/>
    </row>
    <row r="25" spans="1:79" ht="15" customHeight="1" thickTop="1">
      <c r="A25" s="476"/>
      <c r="B25" s="476"/>
      <c r="C25" s="477" t="s">
        <v>6</v>
      </c>
      <c r="D25" s="477"/>
      <c r="E25" s="477" t="s">
        <v>9</v>
      </c>
      <c r="F25" s="478"/>
      <c r="G25" s="399"/>
      <c r="H25" s="472">
        <v>2</v>
      </c>
      <c r="I25" s="473">
        <v>6</v>
      </c>
      <c r="J25" s="471">
        <v>2</v>
      </c>
      <c r="K25" s="470">
        <v>6</v>
      </c>
      <c r="L25" s="471">
        <v>2</v>
      </c>
      <c r="M25" s="470">
        <v>6</v>
      </c>
      <c r="N25" s="471">
        <v>2</v>
      </c>
      <c r="O25" s="470">
        <v>6</v>
      </c>
      <c r="P25" s="471">
        <v>2</v>
      </c>
      <c r="Q25" s="470">
        <v>6</v>
      </c>
      <c r="R25" s="472">
        <v>2</v>
      </c>
      <c r="S25" s="473">
        <v>6</v>
      </c>
      <c r="T25" s="483" t="s">
        <v>24</v>
      </c>
      <c r="U25" s="484"/>
      <c r="V25" s="484"/>
      <c r="W25" s="484"/>
      <c r="X25" s="485"/>
      <c r="Y25" s="472">
        <v>2</v>
      </c>
      <c r="Z25" s="473">
        <v>6</v>
      </c>
      <c r="AA25" s="471">
        <v>2</v>
      </c>
      <c r="AB25" s="470">
        <v>6</v>
      </c>
      <c r="AC25" s="471">
        <v>2</v>
      </c>
      <c r="AD25" s="470">
        <v>6</v>
      </c>
      <c r="AE25" s="471">
        <v>2</v>
      </c>
      <c r="AF25" s="470">
        <v>6</v>
      </c>
      <c r="AG25" s="471">
        <v>2</v>
      </c>
      <c r="AH25" s="470">
        <v>6</v>
      </c>
      <c r="AI25" s="472">
        <v>2</v>
      </c>
      <c r="AJ25" s="473">
        <v>6</v>
      </c>
      <c r="AK25" s="426" t="s">
        <v>24</v>
      </c>
      <c r="AL25" s="424"/>
      <c r="AM25" s="424"/>
      <c r="AN25" s="424"/>
      <c r="AO25" s="425"/>
      <c r="AP25" s="43"/>
      <c r="AQ25" s="24"/>
      <c r="AR25" s="5" t="s">
        <v>127</v>
      </c>
      <c r="AS25" s="5" t="s">
        <v>128</v>
      </c>
      <c r="AT25" s="5" t="s">
        <v>131</v>
      </c>
      <c r="AU25" s="5"/>
      <c r="AV25" s="5"/>
      <c r="AW25" s="5"/>
      <c r="AX25" s="5"/>
      <c r="AY25" s="5"/>
      <c r="AZ25" s="5" t="s">
        <v>134</v>
      </c>
      <c r="BA25" s="5" t="s">
        <v>128</v>
      </c>
      <c r="BB25" s="5" t="s">
        <v>137</v>
      </c>
      <c r="BC25" s="5"/>
      <c r="BD25" s="5"/>
      <c r="BE25" s="5"/>
      <c r="BF25" s="9"/>
      <c r="BG25" s="43"/>
      <c r="BH25" s="426"/>
      <c r="BI25" s="424"/>
      <c r="BJ25" s="424"/>
      <c r="BK25" s="424"/>
      <c r="BL25" s="424"/>
      <c r="BM25" s="424"/>
      <c r="BN25" s="424"/>
      <c r="BO25" s="424"/>
      <c r="BP25" s="424"/>
      <c r="BQ25" s="428"/>
      <c r="BR25" s="442"/>
      <c r="BS25" s="443"/>
      <c r="BT25" s="424"/>
      <c r="BU25" s="424"/>
      <c r="BV25" s="424"/>
      <c r="BW25" s="424"/>
      <c r="BX25" s="424"/>
      <c r="BY25" s="424"/>
      <c r="BZ25" s="424"/>
      <c r="CA25" s="425"/>
    </row>
    <row r="26" spans="1:79" ht="15" customHeight="1">
      <c r="A26" s="476"/>
      <c r="B26" s="476"/>
      <c r="C26" s="477"/>
      <c r="D26" s="477"/>
      <c r="E26" s="477"/>
      <c r="F26" s="478"/>
      <c r="G26" s="399"/>
      <c r="H26" s="472"/>
      <c r="I26" s="473"/>
      <c r="J26" s="471"/>
      <c r="K26" s="470"/>
      <c r="L26" s="471"/>
      <c r="M26" s="470"/>
      <c r="N26" s="471"/>
      <c r="O26" s="470"/>
      <c r="P26" s="471"/>
      <c r="Q26" s="470"/>
      <c r="R26" s="472"/>
      <c r="S26" s="473"/>
      <c r="T26" s="483"/>
      <c r="U26" s="484"/>
      <c r="V26" s="484"/>
      <c r="W26" s="484"/>
      <c r="X26" s="485"/>
      <c r="Y26" s="472"/>
      <c r="Z26" s="473"/>
      <c r="AA26" s="471"/>
      <c r="AB26" s="470"/>
      <c r="AC26" s="471"/>
      <c r="AD26" s="470"/>
      <c r="AE26" s="471"/>
      <c r="AF26" s="470"/>
      <c r="AG26" s="471"/>
      <c r="AH26" s="470"/>
      <c r="AI26" s="472"/>
      <c r="AJ26" s="473"/>
      <c r="AK26" s="426"/>
      <c r="AL26" s="424"/>
      <c r="AM26" s="424"/>
      <c r="AN26" s="424"/>
      <c r="AO26" s="425"/>
      <c r="AP26" s="43"/>
      <c r="AQ26" s="25"/>
      <c r="AR26" s="27" t="s">
        <v>129</v>
      </c>
      <c r="AS26" s="27" t="s">
        <v>128</v>
      </c>
      <c r="AT26" s="27" t="s">
        <v>84</v>
      </c>
      <c r="AU26" s="27"/>
      <c r="AV26" s="27"/>
      <c r="AW26" s="27"/>
      <c r="AX26" s="27"/>
      <c r="AY26" s="27"/>
      <c r="AZ26" s="27" t="s">
        <v>135</v>
      </c>
      <c r="BA26" s="27" t="s">
        <v>128</v>
      </c>
      <c r="BB26" s="27" t="s">
        <v>138</v>
      </c>
      <c r="BC26" s="27"/>
      <c r="BD26" s="27"/>
      <c r="BE26" s="27"/>
      <c r="BF26" s="34"/>
      <c r="BG26" s="43"/>
      <c r="BH26" s="426">
        <f>IF(メンバー表IF原本男子!E18=0,"",メンバー表IF原本男子!E18)</f>
        <v>6</v>
      </c>
      <c r="BI26" s="424"/>
      <c r="BJ26" s="424" t="str">
        <f>IF(メンバー表IF原本男子!G18=0,"",メンバー表IF原本男子!G18)</f>
        <v/>
      </c>
      <c r="BK26" s="424"/>
      <c r="BL26" s="424"/>
      <c r="BM26" s="424"/>
      <c r="BN26" s="424"/>
      <c r="BO26" s="424"/>
      <c r="BP26" s="424"/>
      <c r="BQ26" s="428"/>
      <c r="BR26" s="440">
        <f>IF(メンバー表IF原本男子!O18=0,"",メンバー表IF原本男子!O18)</f>
        <v>6</v>
      </c>
      <c r="BS26" s="441"/>
      <c r="BT26" s="424" t="str">
        <f>IF(メンバー表IF原本男子!Q18=0,"",メンバー表IF原本男子!Q18)</f>
        <v/>
      </c>
      <c r="BU26" s="424"/>
      <c r="BV26" s="424"/>
      <c r="BW26" s="424"/>
      <c r="BX26" s="424"/>
      <c r="BY26" s="424"/>
      <c r="BZ26" s="424"/>
      <c r="CA26" s="425"/>
    </row>
    <row r="27" spans="1:79" ht="15" customHeight="1" thickBot="1">
      <c r="A27" s="476"/>
      <c r="B27" s="476"/>
      <c r="C27" s="477" t="s">
        <v>7</v>
      </c>
      <c r="D27" s="477"/>
      <c r="E27" s="477" t="s">
        <v>10</v>
      </c>
      <c r="F27" s="478"/>
      <c r="G27" s="399"/>
      <c r="H27" s="472">
        <v>3</v>
      </c>
      <c r="I27" s="473">
        <v>7</v>
      </c>
      <c r="J27" s="471">
        <v>3</v>
      </c>
      <c r="K27" s="470">
        <v>7</v>
      </c>
      <c r="L27" s="471">
        <v>3</v>
      </c>
      <c r="M27" s="470">
        <v>7</v>
      </c>
      <c r="N27" s="471">
        <v>3</v>
      </c>
      <c r="O27" s="470">
        <v>7</v>
      </c>
      <c r="P27" s="471">
        <v>3</v>
      </c>
      <c r="Q27" s="470">
        <v>7</v>
      </c>
      <c r="R27" s="472">
        <v>3</v>
      </c>
      <c r="S27" s="473">
        <v>7</v>
      </c>
      <c r="T27" s="486" t="s">
        <v>29</v>
      </c>
      <c r="U27" s="487"/>
      <c r="V27" s="487"/>
      <c r="W27" s="487"/>
      <c r="X27" s="488"/>
      <c r="Y27" s="472">
        <v>3</v>
      </c>
      <c r="Z27" s="473">
        <v>7</v>
      </c>
      <c r="AA27" s="471">
        <v>3</v>
      </c>
      <c r="AB27" s="470">
        <v>7</v>
      </c>
      <c r="AC27" s="471">
        <v>3</v>
      </c>
      <c r="AD27" s="470">
        <v>7</v>
      </c>
      <c r="AE27" s="471">
        <v>3</v>
      </c>
      <c r="AF27" s="470">
        <v>7</v>
      </c>
      <c r="AG27" s="471">
        <v>3</v>
      </c>
      <c r="AH27" s="470">
        <v>7</v>
      </c>
      <c r="AI27" s="472">
        <v>3</v>
      </c>
      <c r="AJ27" s="473">
        <v>7</v>
      </c>
      <c r="AK27" s="494" t="s">
        <v>29</v>
      </c>
      <c r="AL27" s="495"/>
      <c r="AM27" s="495"/>
      <c r="AN27" s="495"/>
      <c r="AO27" s="496"/>
      <c r="AP27" s="43"/>
      <c r="AQ27" s="31"/>
      <c r="AR27" s="28" t="s">
        <v>130</v>
      </c>
      <c r="AS27" s="28" t="s">
        <v>128</v>
      </c>
      <c r="AT27" s="28" t="s">
        <v>133</v>
      </c>
      <c r="AU27" s="28"/>
      <c r="AV27" s="28"/>
      <c r="AW27" s="28"/>
      <c r="AX27" s="28"/>
      <c r="AY27" s="28"/>
      <c r="AZ27" s="28" t="s">
        <v>136</v>
      </c>
      <c r="BA27" s="28" t="s">
        <v>128</v>
      </c>
      <c r="BB27" s="28" t="s">
        <v>139</v>
      </c>
      <c r="BC27" s="28"/>
      <c r="BD27" s="28"/>
      <c r="BE27" s="28"/>
      <c r="BF27" s="32"/>
      <c r="BG27" s="43"/>
      <c r="BH27" s="426"/>
      <c r="BI27" s="424"/>
      <c r="BJ27" s="424"/>
      <c r="BK27" s="424"/>
      <c r="BL27" s="424"/>
      <c r="BM27" s="424"/>
      <c r="BN27" s="424"/>
      <c r="BO27" s="424"/>
      <c r="BP27" s="424"/>
      <c r="BQ27" s="428"/>
      <c r="BR27" s="442"/>
      <c r="BS27" s="443"/>
      <c r="BT27" s="424"/>
      <c r="BU27" s="424"/>
      <c r="BV27" s="424"/>
      <c r="BW27" s="424"/>
      <c r="BX27" s="424"/>
      <c r="BY27" s="424"/>
      <c r="BZ27" s="424"/>
      <c r="CA27" s="425"/>
    </row>
    <row r="28" spans="1:79" ht="15" customHeight="1" thickTop="1" thickBot="1">
      <c r="A28" s="476"/>
      <c r="B28" s="476"/>
      <c r="C28" s="477"/>
      <c r="D28" s="477"/>
      <c r="E28" s="477"/>
      <c r="F28" s="478"/>
      <c r="G28" s="399"/>
      <c r="H28" s="472"/>
      <c r="I28" s="473"/>
      <c r="J28" s="471"/>
      <c r="K28" s="470"/>
      <c r="L28" s="471"/>
      <c r="M28" s="470"/>
      <c r="N28" s="471"/>
      <c r="O28" s="470"/>
      <c r="P28" s="471"/>
      <c r="Q28" s="470"/>
      <c r="R28" s="472"/>
      <c r="S28" s="473"/>
      <c r="T28" s="486"/>
      <c r="U28" s="487"/>
      <c r="V28" s="487"/>
      <c r="W28" s="487"/>
      <c r="X28" s="488"/>
      <c r="Y28" s="472"/>
      <c r="Z28" s="473"/>
      <c r="AA28" s="471"/>
      <c r="AB28" s="470"/>
      <c r="AC28" s="471"/>
      <c r="AD28" s="470"/>
      <c r="AE28" s="471"/>
      <c r="AF28" s="470"/>
      <c r="AG28" s="471"/>
      <c r="AH28" s="470"/>
      <c r="AI28" s="472"/>
      <c r="AJ28" s="473"/>
      <c r="AK28" s="494"/>
      <c r="AL28" s="495"/>
      <c r="AM28" s="495"/>
      <c r="AN28" s="495"/>
      <c r="AO28" s="496"/>
      <c r="AP28" s="43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3"/>
      <c r="BH28" s="426">
        <f>IF(メンバー表IF原本男子!E20=0,"",メンバー表IF原本男子!E20)</f>
        <v>7</v>
      </c>
      <c r="BI28" s="424"/>
      <c r="BJ28" s="424" t="str">
        <f>IF(メンバー表IF原本男子!G20=0,"",メンバー表IF原本男子!G20)</f>
        <v/>
      </c>
      <c r="BK28" s="424"/>
      <c r="BL28" s="424"/>
      <c r="BM28" s="424"/>
      <c r="BN28" s="424"/>
      <c r="BO28" s="424"/>
      <c r="BP28" s="424"/>
      <c r="BQ28" s="428"/>
      <c r="BR28" s="440">
        <f>IF(メンバー表IF原本男子!O20=0,"",メンバー表IF原本男子!O20)</f>
        <v>7</v>
      </c>
      <c r="BS28" s="441"/>
      <c r="BT28" s="424" t="str">
        <f>IF(メンバー表IF原本男子!Q20=0,"",メンバー表IF原本男子!Q20)</f>
        <v/>
      </c>
      <c r="BU28" s="424"/>
      <c r="BV28" s="424"/>
      <c r="BW28" s="424"/>
      <c r="BX28" s="424"/>
      <c r="BY28" s="424"/>
      <c r="BZ28" s="424"/>
      <c r="CA28" s="425"/>
    </row>
    <row r="29" spans="1:79" ht="15" customHeight="1" thickTop="1">
      <c r="A29" s="476"/>
      <c r="B29" s="476"/>
      <c r="C29" s="477" t="s">
        <v>8</v>
      </c>
      <c r="D29" s="477"/>
      <c r="E29" s="477" t="s">
        <v>11</v>
      </c>
      <c r="F29" s="478"/>
      <c r="G29" s="399"/>
      <c r="H29" s="489">
        <v>4</v>
      </c>
      <c r="I29" s="473">
        <v>8</v>
      </c>
      <c r="J29" s="471">
        <v>4</v>
      </c>
      <c r="K29" s="470">
        <v>8</v>
      </c>
      <c r="L29" s="471">
        <v>4</v>
      </c>
      <c r="M29" s="470">
        <v>8</v>
      </c>
      <c r="N29" s="471">
        <v>4</v>
      </c>
      <c r="O29" s="470">
        <v>8</v>
      </c>
      <c r="P29" s="471">
        <v>4</v>
      </c>
      <c r="Q29" s="470">
        <v>8</v>
      </c>
      <c r="R29" s="472">
        <v>4</v>
      </c>
      <c r="S29" s="473">
        <v>8</v>
      </c>
      <c r="T29" s="486" t="s">
        <v>29</v>
      </c>
      <c r="U29" s="487"/>
      <c r="V29" s="487"/>
      <c r="W29" s="487"/>
      <c r="X29" s="488"/>
      <c r="Y29" s="472">
        <v>4</v>
      </c>
      <c r="Z29" s="473">
        <v>8</v>
      </c>
      <c r="AA29" s="471">
        <v>4</v>
      </c>
      <c r="AB29" s="470">
        <v>8</v>
      </c>
      <c r="AC29" s="471">
        <v>4</v>
      </c>
      <c r="AD29" s="470">
        <v>8</v>
      </c>
      <c r="AE29" s="471">
        <v>4</v>
      </c>
      <c r="AF29" s="470">
        <v>8</v>
      </c>
      <c r="AG29" s="471">
        <v>4</v>
      </c>
      <c r="AH29" s="470">
        <v>8</v>
      </c>
      <c r="AI29" s="472">
        <v>4</v>
      </c>
      <c r="AJ29" s="497">
        <v>8</v>
      </c>
      <c r="AK29" s="494" t="s">
        <v>29</v>
      </c>
      <c r="AL29" s="495"/>
      <c r="AM29" s="495"/>
      <c r="AN29" s="495"/>
      <c r="AO29" s="496"/>
      <c r="AP29" s="43"/>
      <c r="AQ29" s="339" t="s">
        <v>63</v>
      </c>
      <c r="AR29" s="340"/>
      <c r="AS29" s="340"/>
      <c r="AT29" s="340"/>
      <c r="AU29" s="340"/>
      <c r="AV29" s="340"/>
      <c r="AW29" s="340"/>
      <c r="AX29" s="340"/>
      <c r="AY29" s="340"/>
      <c r="AZ29" s="340"/>
      <c r="BA29" s="340"/>
      <c r="BB29" s="340"/>
      <c r="BC29" s="340"/>
      <c r="BD29" s="340"/>
      <c r="BE29" s="340"/>
      <c r="BF29" s="341"/>
      <c r="BG29" s="43"/>
      <c r="BH29" s="426"/>
      <c r="BI29" s="424"/>
      <c r="BJ29" s="424"/>
      <c r="BK29" s="424"/>
      <c r="BL29" s="424"/>
      <c r="BM29" s="424"/>
      <c r="BN29" s="424"/>
      <c r="BO29" s="424"/>
      <c r="BP29" s="424"/>
      <c r="BQ29" s="428"/>
      <c r="BR29" s="442"/>
      <c r="BS29" s="443"/>
      <c r="BT29" s="424"/>
      <c r="BU29" s="424"/>
      <c r="BV29" s="424"/>
      <c r="BW29" s="424"/>
      <c r="BX29" s="424"/>
      <c r="BY29" s="424"/>
      <c r="BZ29" s="424"/>
      <c r="CA29" s="425"/>
    </row>
    <row r="30" spans="1:79" ht="15" customHeight="1" thickBot="1">
      <c r="A30" s="476"/>
      <c r="B30" s="476"/>
      <c r="C30" s="477"/>
      <c r="D30" s="477"/>
      <c r="E30" s="477"/>
      <c r="F30" s="478"/>
      <c r="G30" s="401"/>
      <c r="H30" s="490"/>
      <c r="I30" s="491"/>
      <c r="J30" s="492"/>
      <c r="K30" s="493"/>
      <c r="L30" s="492"/>
      <c r="M30" s="493"/>
      <c r="N30" s="492"/>
      <c r="O30" s="493"/>
      <c r="P30" s="492"/>
      <c r="Q30" s="493"/>
      <c r="R30" s="502"/>
      <c r="S30" s="491"/>
      <c r="T30" s="525"/>
      <c r="U30" s="526"/>
      <c r="V30" s="526"/>
      <c r="W30" s="526"/>
      <c r="X30" s="527"/>
      <c r="Y30" s="502"/>
      <c r="Z30" s="491"/>
      <c r="AA30" s="492"/>
      <c r="AB30" s="493"/>
      <c r="AC30" s="492"/>
      <c r="AD30" s="493"/>
      <c r="AE30" s="492"/>
      <c r="AF30" s="493"/>
      <c r="AG30" s="492"/>
      <c r="AH30" s="493"/>
      <c r="AI30" s="502"/>
      <c r="AJ30" s="498"/>
      <c r="AK30" s="499"/>
      <c r="AL30" s="500"/>
      <c r="AM30" s="500"/>
      <c r="AN30" s="500"/>
      <c r="AO30" s="501"/>
      <c r="AP30" s="43"/>
      <c r="AQ30" s="426" t="s">
        <v>64</v>
      </c>
      <c r="AR30" s="424"/>
      <c r="AS30" s="424"/>
      <c r="AT30" s="424" t="s">
        <v>69</v>
      </c>
      <c r="AU30" s="424"/>
      <c r="AV30" s="424"/>
      <c r="AW30" s="424"/>
      <c r="AX30" s="424"/>
      <c r="AY30" s="424" t="s">
        <v>70</v>
      </c>
      <c r="AZ30" s="424"/>
      <c r="BA30" s="424"/>
      <c r="BB30" s="424" t="s">
        <v>71</v>
      </c>
      <c r="BC30" s="424"/>
      <c r="BD30" s="424"/>
      <c r="BE30" s="424"/>
      <c r="BF30" s="425"/>
      <c r="BG30" s="43"/>
      <c r="BH30" s="426">
        <f>IF(メンバー表IF原本男子!E22=0,"",メンバー表IF原本男子!E22)</f>
        <v>8</v>
      </c>
      <c r="BI30" s="424"/>
      <c r="BJ30" s="424" t="str">
        <f>IF(メンバー表IF原本男子!G22=0,"",メンバー表IF原本男子!G22)</f>
        <v/>
      </c>
      <c r="BK30" s="424"/>
      <c r="BL30" s="424"/>
      <c r="BM30" s="424"/>
      <c r="BN30" s="424"/>
      <c r="BO30" s="424"/>
      <c r="BP30" s="424"/>
      <c r="BQ30" s="428"/>
      <c r="BR30" s="440">
        <f>IF(メンバー表IF原本男子!O22=0,"",メンバー表IF原本男子!O22)</f>
        <v>8</v>
      </c>
      <c r="BS30" s="441"/>
      <c r="BT30" s="424" t="str">
        <f>IF(メンバー表IF原本男子!Q22=0,"",メンバー表IF原本男子!Q22)</f>
        <v/>
      </c>
      <c r="BU30" s="424"/>
      <c r="BV30" s="424"/>
      <c r="BW30" s="424"/>
      <c r="BX30" s="424"/>
      <c r="BY30" s="424"/>
      <c r="BZ30" s="424"/>
      <c r="CA30" s="425"/>
    </row>
    <row r="31" spans="1:79" ht="15" customHeight="1" thickTop="1" thickBot="1">
      <c r="A31" s="43"/>
      <c r="B31" s="43"/>
      <c r="C31" s="43"/>
      <c r="D31" s="43"/>
      <c r="E31" s="43"/>
      <c r="F31" s="43"/>
      <c r="G31" s="43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43"/>
      <c r="AL31" s="43"/>
      <c r="AM31" s="43"/>
      <c r="AN31" s="43"/>
      <c r="AO31" s="43"/>
      <c r="AP31" s="43"/>
      <c r="AQ31" s="426" t="s">
        <v>67</v>
      </c>
      <c r="AR31" s="424"/>
      <c r="AS31" s="424"/>
      <c r="AT31" s="424"/>
      <c r="AU31" s="424"/>
      <c r="AV31" s="424"/>
      <c r="AW31" s="424"/>
      <c r="AX31" s="424"/>
      <c r="AY31" s="424"/>
      <c r="AZ31" s="424"/>
      <c r="BA31" s="424"/>
      <c r="BB31" s="424"/>
      <c r="BC31" s="424"/>
      <c r="BD31" s="424"/>
      <c r="BE31" s="424"/>
      <c r="BF31" s="425"/>
      <c r="BG31" s="43"/>
      <c r="BH31" s="426"/>
      <c r="BI31" s="424"/>
      <c r="BJ31" s="424"/>
      <c r="BK31" s="424"/>
      <c r="BL31" s="424"/>
      <c r="BM31" s="424"/>
      <c r="BN31" s="424"/>
      <c r="BO31" s="424"/>
      <c r="BP31" s="424"/>
      <c r="BQ31" s="428"/>
      <c r="BR31" s="442"/>
      <c r="BS31" s="443"/>
      <c r="BT31" s="424"/>
      <c r="BU31" s="424"/>
      <c r="BV31" s="424"/>
      <c r="BW31" s="424"/>
      <c r="BX31" s="424"/>
      <c r="BY31" s="424"/>
      <c r="BZ31" s="424"/>
      <c r="CA31" s="425"/>
    </row>
    <row r="32" spans="1:79" ht="15" customHeight="1" thickTop="1">
      <c r="A32" s="43"/>
      <c r="B32" s="43"/>
      <c r="C32" s="43"/>
      <c r="D32" s="43"/>
      <c r="E32" s="43"/>
      <c r="F32" s="43"/>
      <c r="G32" s="503" t="s">
        <v>49</v>
      </c>
      <c r="H32" s="507" t="s">
        <v>45</v>
      </c>
      <c r="I32" s="508"/>
      <c r="J32" s="508"/>
      <c r="K32" s="511" t="s">
        <v>124</v>
      </c>
      <c r="L32" s="512"/>
      <c r="M32" s="512"/>
      <c r="N32" s="512"/>
      <c r="O32" s="512"/>
      <c r="P32" s="513"/>
      <c r="Q32" s="516" t="s">
        <v>120</v>
      </c>
      <c r="R32" s="517"/>
      <c r="S32" s="105" t="s">
        <v>30</v>
      </c>
      <c r="T32" s="519" t="s">
        <v>44</v>
      </c>
      <c r="U32" s="520"/>
      <c r="V32" s="520"/>
      <c r="W32" s="520"/>
      <c r="X32" s="521"/>
      <c r="Y32" s="106" t="s">
        <v>30</v>
      </c>
      <c r="Z32" s="516" t="s">
        <v>121</v>
      </c>
      <c r="AA32" s="517"/>
      <c r="AB32" s="528" t="s">
        <v>126</v>
      </c>
      <c r="AC32" s="529"/>
      <c r="AD32" s="529"/>
      <c r="AE32" s="529"/>
      <c r="AF32" s="529"/>
      <c r="AG32" s="529"/>
      <c r="AH32" s="508" t="s">
        <v>46</v>
      </c>
      <c r="AI32" s="508"/>
      <c r="AJ32" s="532"/>
      <c r="AK32" s="339" t="s">
        <v>44</v>
      </c>
      <c r="AL32" s="340"/>
      <c r="AM32" s="340"/>
      <c r="AN32" s="340"/>
      <c r="AO32" s="341"/>
      <c r="AP32" s="43"/>
      <c r="AQ32" s="426"/>
      <c r="AR32" s="424"/>
      <c r="AS32" s="424"/>
      <c r="AT32" s="424"/>
      <c r="AU32" s="424"/>
      <c r="AV32" s="424"/>
      <c r="AW32" s="424"/>
      <c r="AX32" s="424"/>
      <c r="AY32" s="424"/>
      <c r="AZ32" s="424"/>
      <c r="BA32" s="424"/>
      <c r="BB32" s="424"/>
      <c r="BC32" s="424"/>
      <c r="BD32" s="424"/>
      <c r="BE32" s="424"/>
      <c r="BF32" s="425"/>
      <c r="BG32" s="43"/>
      <c r="BH32" s="426">
        <f>IF(メンバー表IF原本男子!E24=0,"",メンバー表IF原本男子!E24)</f>
        <v>9</v>
      </c>
      <c r="BI32" s="424"/>
      <c r="BJ32" s="424" t="str">
        <f>IF(メンバー表IF原本男子!G24=0,"",メンバー表IF原本男子!G24)</f>
        <v/>
      </c>
      <c r="BK32" s="424"/>
      <c r="BL32" s="424"/>
      <c r="BM32" s="424"/>
      <c r="BN32" s="424"/>
      <c r="BO32" s="424"/>
      <c r="BP32" s="424"/>
      <c r="BQ32" s="428"/>
      <c r="BR32" s="440">
        <f>IF(メンバー表IF原本男子!O24=0,"",メンバー表IF原本男子!O24)</f>
        <v>9</v>
      </c>
      <c r="BS32" s="441"/>
      <c r="BT32" s="424" t="str">
        <f>IF(メンバー表IF原本男子!Q24=0,"",メンバー表IF原本男子!Q24)</f>
        <v/>
      </c>
      <c r="BU32" s="424"/>
      <c r="BV32" s="424"/>
      <c r="BW32" s="424"/>
      <c r="BX32" s="424"/>
      <c r="BY32" s="424"/>
      <c r="BZ32" s="424"/>
      <c r="CA32" s="425"/>
    </row>
    <row r="33" spans="1:79" ht="15" customHeight="1" thickBot="1">
      <c r="A33" s="43"/>
      <c r="B33" s="43"/>
      <c r="C33" s="43"/>
      <c r="D33" s="43"/>
      <c r="E33" s="43"/>
      <c r="F33" s="43"/>
      <c r="G33" s="504"/>
      <c r="H33" s="509"/>
      <c r="I33" s="510"/>
      <c r="J33" s="510"/>
      <c r="K33" s="514"/>
      <c r="L33" s="514"/>
      <c r="M33" s="514"/>
      <c r="N33" s="514"/>
      <c r="O33" s="514"/>
      <c r="P33" s="515"/>
      <c r="Q33" s="518"/>
      <c r="R33" s="518"/>
      <c r="S33" s="107" t="s">
        <v>31</v>
      </c>
      <c r="T33" s="522"/>
      <c r="U33" s="523"/>
      <c r="V33" s="523"/>
      <c r="W33" s="523"/>
      <c r="X33" s="524"/>
      <c r="Y33" s="108" t="s">
        <v>31</v>
      </c>
      <c r="Z33" s="518"/>
      <c r="AA33" s="518"/>
      <c r="AB33" s="530"/>
      <c r="AC33" s="531"/>
      <c r="AD33" s="531"/>
      <c r="AE33" s="531"/>
      <c r="AF33" s="531"/>
      <c r="AG33" s="531"/>
      <c r="AH33" s="510"/>
      <c r="AI33" s="510"/>
      <c r="AJ33" s="533"/>
      <c r="AK33" s="342"/>
      <c r="AL33" s="343"/>
      <c r="AM33" s="343"/>
      <c r="AN33" s="343"/>
      <c r="AO33" s="344"/>
      <c r="AP33" s="43"/>
      <c r="AQ33" s="426"/>
      <c r="AR33" s="424"/>
      <c r="AS33" s="424"/>
      <c r="AT33" s="424"/>
      <c r="AU33" s="424"/>
      <c r="AV33" s="424"/>
      <c r="AW33" s="424"/>
      <c r="AX33" s="424"/>
      <c r="AY33" s="424"/>
      <c r="AZ33" s="424"/>
      <c r="BA33" s="424"/>
      <c r="BB33" s="424"/>
      <c r="BC33" s="424"/>
      <c r="BD33" s="424"/>
      <c r="BE33" s="424"/>
      <c r="BF33" s="425"/>
      <c r="BG33" s="43"/>
      <c r="BH33" s="426"/>
      <c r="BI33" s="424"/>
      <c r="BJ33" s="424"/>
      <c r="BK33" s="424"/>
      <c r="BL33" s="424"/>
      <c r="BM33" s="424"/>
      <c r="BN33" s="424"/>
      <c r="BO33" s="424"/>
      <c r="BP33" s="424"/>
      <c r="BQ33" s="428"/>
      <c r="BR33" s="442"/>
      <c r="BS33" s="443"/>
      <c r="BT33" s="424"/>
      <c r="BU33" s="424"/>
      <c r="BV33" s="424"/>
      <c r="BW33" s="424"/>
      <c r="BX33" s="424"/>
      <c r="BY33" s="424"/>
      <c r="BZ33" s="424"/>
      <c r="CA33" s="425"/>
    </row>
    <row r="34" spans="1:79" ht="15" customHeight="1" thickTop="1">
      <c r="A34" s="391" t="s">
        <v>0</v>
      </c>
      <c r="B34" s="392" t="s">
        <v>1</v>
      </c>
      <c r="C34" s="392"/>
      <c r="D34" s="392"/>
      <c r="E34" s="392"/>
      <c r="F34" s="393"/>
      <c r="G34" s="504"/>
      <c r="H34" s="394" t="s">
        <v>13</v>
      </c>
      <c r="I34" s="395"/>
      <c r="J34" s="370" t="s">
        <v>14</v>
      </c>
      <c r="K34" s="371"/>
      <c r="L34" s="370" t="s">
        <v>15</v>
      </c>
      <c r="M34" s="371"/>
      <c r="N34" s="370" t="s">
        <v>16</v>
      </c>
      <c r="O34" s="371"/>
      <c r="P34" s="370" t="s">
        <v>17</v>
      </c>
      <c r="Q34" s="371"/>
      <c r="R34" s="374" t="s">
        <v>18</v>
      </c>
      <c r="S34" s="375"/>
      <c r="T34" s="378" t="s">
        <v>20</v>
      </c>
      <c r="U34" s="381" t="s">
        <v>32</v>
      </c>
      <c r="V34" s="381" t="s">
        <v>35</v>
      </c>
      <c r="W34" s="381" t="s">
        <v>38</v>
      </c>
      <c r="X34" s="437" t="s">
        <v>41</v>
      </c>
      <c r="Y34" s="394" t="s">
        <v>13</v>
      </c>
      <c r="Z34" s="395"/>
      <c r="AA34" s="370" t="s">
        <v>14</v>
      </c>
      <c r="AB34" s="371"/>
      <c r="AC34" s="370" t="s">
        <v>15</v>
      </c>
      <c r="AD34" s="371"/>
      <c r="AE34" s="370" t="s">
        <v>16</v>
      </c>
      <c r="AF34" s="371"/>
      <c r="AG34" s="370" t="s">
        <v>17</v>
      </c>
      <c r="AH34" s="371"/>
      <c r="AI34" s="374" t="s">
        <v>18</v>
      </c>
      <c r="AJ34" s="375"/>
      <c r="AK34" s="417" t="s">
        <v>20</v>
      </c>
      <c r="AL34" s="420" t="s">
        <v>32</v>
      </c>
      <c r="AM34" s="420" t="s">
        <v>35</v>
      </c>
      <c r="AN34" s="420" t="s">
        <v>38</v>
      </c>
      <c r="AO34" s="422" t="s">
        <v>41</v>
      </c>
      <c r="AP34" s="43"/>
      <c r="AQ34" s="426" t="s">
        <v>68</v>
      </c>
      <c r="AR34" s="424"/>
      <c r="AS34" s="424"/>
      <c r="AT34" s="424"/>
      <c r="AU34" s="424"/>
      <c r="AV34" s="424"/>
      <c r="AW34" s="424"/>
      <c r="AX34" s="424"/>
      <c r="AY34" s="424"/>
      <c r="AZ34" s="424"/>
      <c r="BA34" s="424"/>
      <c r="BB34" s="424"/>
      <c r="BC34" s="424"/>
      <c r="BD34" s="424"/>
      <c r="BE34" s="424"/>
      <c r="BF34" s="425"/>
      <c r="BG34" s="43"/>
      <c r="BH34" s="426">
        <f>IF(メンバー表IF原本男子!E26=0,"",メンバー表IF原本男子!E26)</f>
        <v>10</v>
      </c>
      <c r="BI34" s="424"/>
      <c r="BJ34" s="424" t="str">
        <f>IF(メンバー表IF原本男子!G26=0,"",メンバー表IF原本男子!G26)</f>
        <v/>
      </c>
      <c r="BK34" s="424"/>
      <c r="BL34" s="424"/>
      <c r="BM34" s="424"/>
      <c r="BN34" s="424"/>
      <c r="BO34" s="424"/>
      <c r="BP34" s="424"/>
      <c r="BQ34" s="428"/>
      <c r="BR34" s="440">
        <f>IF(メンバー表IF原本男子!O26=0,"",メンバー表IF原本男子!O26)</f>
        <v>10</v>
      </c>
      <c r="BS34" s="441"/>
      <c r="BT34" s="424" t="str">
        <f>IF(メンバー表IF原本男子!Q26=0,"",メンバー表IF原本男子!Q26)</f>
        <v/>
      </c>
      <c r="BU34" s="424"/>
      <c r="BV34" s="424"/>
      <c r="BW34" s="424"/>
      <c r="BX34" s="424"/>
      <c r="BY34" s="424"/>
      <c r="BZ34" s="424"/>
      <c r="CA34" s="425"/>
    </row>
    <row r="35" spans="1:79" ht="15" customHeight="1" thickBot="1">
      <c r="A35" s="391"/>
      <c r="B35" s="392"/>
      <c r="C35" s="392"/>
      <c r="D35" s="392"/>
      <c r="E35" s="392"/>
      <c r="F35" s="393"/>
      <c r="G35" s="504"/>
      <c r="H35" s="396"/>
      <c r="I35" s="397"/>
      <c r="J35" s="372"/>
      <c r="K35" s="373"/>
      <c r="L35" s="372"/>
      <c r="M35" s="373"/>
      <c r="N35" s="372"/>
      <c r="O35" s="373"/>
      <c r="P35" s="372"/>
      <c r="Q35" s="373"/>
      <c r="R35" s="376"/>
      <c r="S35" s="377"/>
      <c r="T35" s="379"/>
      <c r="U35" s="382"/>
      <c r="V35" s="382"/>
      <c r="W35" s="382"/>
      <c r="X35" s="438"/>
      <c r="Y35" s="396"/>
      <c r="Z35" s="397"/>
      <c r="AA35" s="372"/>
      <c r="AB35" s="373"/>
      <c r="AC35" s="372"/>
      <c r="AD35" s="373"/>
      <c r="AE35" s="372"/>
      <c r="AF35" s="373"/>
      <c r="AG35" s="372"/>
      <c r="AH35" s="373"/>
      <c r="AI35" s="376"/>
      <c r="AJ35" s="377"/>
      <c r="AK35" s="418"/>
      <c r="AL35" s="421"/>
      <c r="AM35" s="421"/>
      <c r="AN35" s="421"/>
      <c r="AO35" s="423"/>
      <c r="AP35" s="43"/>
      <c r="AQ35" s="426"/>
      <c r="AR35" s="424"/>
      <c r="AS35" s="424"/>
      <c r="AT35" s="424"/>
      <c r="AU35" s="424"/>
      <c r="AV35" s="424"/>
      <c r="AW35" s="424"/>
      <c r="AX35" s="424"/>
      <c r="AY35" s="424"/>
      <c r="AZ35" s="424"/>
      <c r="BA35" s="424"/>
      <c r="BB35" s="424"/>
      <c r="BC35" s="424"/>
      <c r="BD35" s="424"/>
      <c r="BE35" s="424"/>
      <c r="BF35" s="425"/>
      <c r="BG35" s="43"/>
      <c r="BH35" s="426"/>
      <c r="BI35" s="424"/>
      <c r="BJ35" s="424"/>
      <c r="BK35" s="424"/>
      <c r="BL35" s="424"/>
      <c r="BM35" s="424"/>
      <c r="BN35" s="424"/>
      <c r="BO35" s="424"/>
      <c r="BP35" s="424"/>
      <c r="BQ35" s="428"/>
      <c r="BR35" s="442"/>
      <c r="BS35" s="443"/>
      <c r="BT35" s="424"/>
      <c r="BU35" s="424"/>
      <c r="BV35" s="424"/>
      <c r="BW35" s="424"/>
      <c r="BX35" s="424"/>
      <c r="BY35" s="424"/>
      <c r="BZ35" s="424"/>
      <c r="CA35" s="425"/>
    </row>
    <row r="36" spans="1:79" ht="15" customHeight="1" thickTop="1">
      <c r="A36" s="391"/>
      <c r="B36" s="431" t="s">
        <v>2</v>
      </c>
      <c r="C36" s="431"/>
      <c r="D36" s="431"/>
      <c r="E36" s="431"/>
      <c r="F36" s="432"/>
      <c r="G36" s="505"/>
      <c r="H36" s="433"/>
      <c r="I36" s="434"/>
      <c r="J36" s="383"/>
      <c r="K36" s="384"/>
      <c r="L36" s="383"/>
      <c r="M36" s="384"/>
      <c r="N36" s="383"/>
      <c r="O36" s="384"/>
      <c r="P36" s="383"/>
      <c r="Q36" s="384"/>
      <c r="R36" s="387"/>
      <c r="S36" s="388"/>
      <c r="T36" s="380"/>
      <c r="U36" s="382"/>
      <c r="V36" s="382"/>
      <c r="W36" s="382"/>
      <c r="X36" s="439"/>
      <c r="Y36" s="433"/>
      <c r="Z36" s="434"/>
      <c r="AA36" s="383"/>
      <c r="AB36" s="384"/>
      <c r="AC36" s="383"/>
      <c r="AD36" s="384"/>
      <c r="AE36" s="383"/>
      <c r="AF36" s="384"/>
      <c r="AG36" s="383"/>
      <c r="AH36" s="384"/>
      <c r="AI36" s="387"/>
      <c r="AJ36" s="388"/>
      <c r="AK36" s="419"/>
      <c r="AL36" s="421"/>
      <c r="AM36" s="421"/>
      <c r="AN36" s="421"/>
      <c r="AO36" s="423"/>
      <c r="AP36" s="43"/>
      <c r="AQ36" s="426"/>
      <c r="AR36" s="424"/>
      <c r="AS36" s="424"/>
      <c r="AT36" s="424"/>
      <c r="AU36" s="424"/>
      <c r="AV36" s="424"/>
      <c r="AW36" s="424"/>
      <c r="AX36" s="424"/>
      <c r="AY36" s="424"/>
      <c r="AZ36" s="424"/>
      <c r="BA36" s="424"/>
      <c r="BB36" s="424"/>
      <c r="BC36" s="424"/>
      <c r="BD36" s="424"/>
      <c r="BE36" s="424"/>
      <c r="BF36" s="425"/>
      <c r="BG36" s="43"/>
      <c r="BH36" s="426">
        <f>IF(メンバー表IF原本男子!E28=0,"",メンバー表IF原本男子!E28)</f>
        <v>11</v>
      </c>
      <c r="BI36" s="424"/>
      <c r="BJ36" s="424" t="str">
        <f>IF(メンバー表IF原本男子!G28=0,"",メンバー表IF原本男子!G28)</f>
        <v/>
      </c>
      <c r="BK36" s="424"/>
      <c r="BL36" s="424"/>
      <c r="BM36" s="424"/>
      <c r="BN36" s="424"/>
      <c r="BO36" s="424"/>
      <c r="BP36" s="424"/>
      <c r="BQ36" s="428"/>
      <c r="BR36" s="440">
        <f>IF(メンバー表IF原本男子!O28=0,"",メンバー表IF原本男子!O28)</f>
        <v>11</v>
      </c>
      <c r="BS36" s="441"/>
      <c r="BT36" s="424" t="str">
        <f>IF(メンバー表IF原本男子!Q28=0,"",メンバー表IF原本男子!Q28)</f>
        <v/>
      </c>
      <c r="BU36" s="424"/>
      <c r="BV36" s="424"/>
      <c r="BW36" s="424"/>
      <c r="BX36" s="424"/>
      <c r="BY36" s="424"/>
      <c r="BZ36" s="424"/>
      <c r="CA36" s="425"/>
    </row>
    <row r="37" spans="1:79" ht="15" customHeight="1" thickBot="1">
      <c r="A37" s="391"/>
      <c r="B37" s="431"/>
      <c r="C37" s="431"/>
      <c r="D37" s="431"/>
      <c r="E37" s="431"/>
      <c r="F37" s="432"/>
      <c r="G37" s="505"/>
      <c r="H37" s="435"/>
      <c r="I37" s="436"/>
      <c r="J37" s="385"/>
      <c r="K37" s="386"/>
      <c r="L37" s="385"/>
      <c r="M37" s="386"/>
      <c r="N37" s="385"/>
      <c r="O37" s="386"/>
      <c r="P37" s="385"/>
      <c r="Q37" s="386"/>
      <c r="R37" s="389"/>
      <c r="S37" s="390"/>
      <c r="T37" s="380"/>
      <c r="U37" s="382"/>
      <c r="V37" s="382"/>
      <c r="W37" s="382"/>
      <c r="X37" s="439"/>
      <c r="Y37" s="435"/>
      <c r="Z37" s="436"/>
      <c r="AA37" s="385"/>
      <c r="AB37" s="386"/>
      <c r="AC37" s="385"/>
      <c r="AD37" s="386"/>
      <c r="AE37" s="385"/>
      <c r="AF37" s="386"/>
      <c r="AG37" s="385"/>
      <c r="AH37" s="386"/>
      <c r="AI37" s="389"/>
      <c r="AJ37" s="390"/>
      <c r="AK37" s="419"/>
      <c r="AL37" s="421"/>
      <c r="AM37" s="421"/>
      <c r="AN37" s="421"/>
      <c r="AO37" s="423"/>
      <c r="AP37" s="43"/>
      <c r="AQ37" s="426" t="s">
        <v>65</v>
      </c>
      <c r="AR37" s="424"/>
      <c r="AS37" s="424"/>
      <c r="AT37" s="424"/>
      <c r="AU37" s="424"/>
      <c r="AV37" s="424"/>
      <c r="AW37" s="424"/>
      <c r="AX37" s="424"/>
      <c r="AY37" s="424"/>
      <c r="AZ37" s="424"/>
      <c r="BA37" s="424"/>
      <c r="BB37" s="424"/>
      <c r="BC37" s="424"/>
      <c r="BD37" s="424"/>
      <c r="BE37" s="424"/>
      <c r="BF37" s="425"/>
      <c r="BG37" s="43"/>
      <c r="BH37" s="426"/>
      <c r="BI37" s="424"/>
      <c r="BJ37" s="424"/>
      <c r="BK37" s="424"/>
      <c r="BL37" s="424"/>
      <c r="BM37" s="424"/>
      <c r="BN37" s="424"/>
      <c r="BO37" s="424"/>
      <c r="BP37" s="424"/>
      <c r="BQ37" s="428"/>
      <c r="BR37" s="442"/>
      <c r="BS37" s="443"/>
      <c r="BT37" s="424"/>
      <c r="BU37" s="424"/>
      <c r="BV37" s="424"/>
      <c r="BW37" s="424"/>
      <c r="BX37" s="424"/>
      <c r="BY37" s="424"/>
      <c r="BZ37" s="424"/>
      <c r="CA37" s="425"/>
    </row>
    <row r="38" spans="1:79" ht="15" customHeight="1" thickTop="1">
      <c r="A38" s="391"/>
      <c r="B38" s="444" t="s">
        <v>27</v>
      </c>
      <c r="C38" s="392" t="s">
        <v>3</v>
      </c>
      <c r="D38" s="392"/>
      <c r="E38" s="392"/>
      <c r="F38" s="393"/>
      <c r="G38" s="504"/>
      <c r="H38" s="443"/>
      <c r="I38" s="534"/>
      <c r="J38" s="536"/>
      <c r="K38" s="537"/>
      <c r="L38" s="536"/>
      <c r="M38" s="537"/>
      <c r="N38" s="536"/>
      <c r="O38" s="537"/>
      <c r="P38" s="536"/>
      <c r="Q38" s="537"/>
      <c r="R38" s="443"/>
      <c r="S38" s="534"/>
      <c r="T38" s="418" t="s">
        <v>21</v>
      </c>
      <c r="U38" s="459" t="s">
        <v>33</v>
      </c>
      <c r="V38" s="459" t="s">
        <v>36</v>
      </c>
      <c r="W38" s="459" t="s">
        <v>39</v>
      </c>
      <c r="X38" s="460" t="s">
        <v>42</v>
      </c>
      <c r="Y38" s="443"/>
      <c r="Z38" s="534"/>
      <c r="AA38" s="536"/>
      <c r="AB38" s="537"/>
      <c r="AC38" s="536"/>
      <c r="AD38" s="537"/>
      <c r="AE38" s="536"/>
      <c r="AF38" s="537"/>
      <c r="AG38" s="536"/>
      <c r="AH38" s="537"/>
      <c r="AI38" s="443"/>
      <c r="AJ38" s="534"/>
      <c r="AK38" s="418" t="s">
        <v>21</v>
      </c>
      <c r="AL38" s="459" t="s">
        <v>33</v>
      </c>
      <c r="AM38" s="459" t="s">
        <v>36</v>
      </c>
      <c r="AN38" s="459" t="s">
        <v>39</v>
      </c>
      <c r="AO38" s="460" t="s">
        <v>42</v>
      </c>
      <c r="AP38" s="43"/>
      <c r="AQ38" s="426"/>
      <c r="AR38" s="424"/>
      <c r="AS38" s="424"/>
      <c r="AT38" s="424"/>
      <c r="AU38" s="424"/>
      <c r="AV38" s="424"/>
      <c r="AW38" s="424"/>
      <c r="AX38" s="424"/>
      <c r="AY38" s="424"/>
      <c r="AZ38" s="424"/>
      <c r="BA38" s="424"/>
      <c r="BB38" s="424"/>
      <c r="BC38" s="424"/>
      <c r="BD38" s="424"/>
      <c r="BE38" s="424"/>
      <c r="BF38" s="425"/>
      <c r="BG38" s="43"/>
      <c r="BH38" s="426">
        <f>IF(メンバー表IF原本男子!E30=0,"",メンバー表IF原本男子!E30)</f>
        <v>12</v>
      </c>
      <c r="BI38" s="424"/>
      <c r="BJ38" s="424" t="str">
        <f>IF(メンバー表IF原本男子!G30=0,"",メンバー表IF原本男子!G30)</f>
        <v/>
      </c>
      <c r="BK38" s="424"/>
      <c r="BL38" s="424"/>
      <c r="BM38" s="424"/>
      <c r="BN38" s="424"/>
      <c r="BO38" s="424"/>
      <c r="BP38" s="424"/>
      <c r="BQ38" s="428"/>
      <c r="BR38" s="440">
        <f>IF(メンバー表IF原本男子!O30=0,"",メンバー表IF原本男子!O30)</f>
        <v>12</v>
      </c>
      <c r="BS38" s="441"/>
      <c r="BT38" s="424" t="str">
        <f>IF(メンバー表IF原本男子!Q30=0,"",メンバー表IF原本男子!Q30)</f>
        <v/>
      </c>
      <c r="BU38" s="424"/>
      <c r="BV38" s="424"/>
      <c r="BW38" s="424"/>
      <c r="BX38" s="424"/>
      <c r="BY38" s="424"/>
      <c r="BZ38" s="424"/>
      <c r="CA38" s="425"/>
    </row>
    <row r="39" spans="1:79" ht="15" customHeight="1">
      <c r="A39" s="391"/>
      <c r="B39" s="392"/>
      <c r="C39" s="392"/>
      <c r="D39" s="392"/>
      <c r="E39" s="392"/>
      <c r="F39" s="393"/>
      <c r="G39" s="504"/>
      <c r="H39" s="430"/>
      <c r="I39" s="535"/>
      <c r="J39" s="538"/>
      <c r="K39" s="539"/>
      <c r="L39" s="538"/>
      <c r="M39" s="539"/>
      <c r="N39" s="538"/>
      <c r="O39" s="539"/>
      <c r="P39" s="538"/>
      <c r="Q39" s="539"/>
      <c r="R39" s="430"/>
      <c r="S39" s="535"/>
      <c r="T39" s="418"/>
      <c r="U39" s="421"/>
      <c r="V39" s="421"/>
      <c r="W39" s="421"/>
      <c r="X39" s="423"/>
      <c r="Y39" s="430"/>
      <c r="Z39" s="535"/>
      <c r="AA39" s="538"/>
      <c r="AB39" s="539"/>
      <c r="AC39" s="538"/>
      <c r="AD39" s="539"/>
      <c r="AE39" s="538"/>
      <c r="AF39" s="539"/>
      <c r="AG39" s="538"/>
      <c r="AH39" s="539"/>
      <c r="AI39" s="430"/>
      <c r="AJ39" s="535"/>
      <c r="AK39" s="418"/>
      <c r="AL39" s="421"/>
      <c r="AM39" s="421"/>
      <c r="AN39" s="421"/>
      <c r="AO39" s="423"/>
      <c r="AP39" s="43"/>
      <c r="AQ39" s="426"/>
      <c r="AR39" s="424"/>
      <c r="AS39" s="424"/>
      <c r="AT39" s="424"/>
      <c r="AU39" s="424"/>
      <c r="AV39" s="424"/>
      <c r="AW39" s="424"/>
      <c r="AX39" s="424"/>
      <c r="AY39" s="424"/>
      <c r="AZ39" s="424"/>
      <c r="BA39" s="424"/>
      <c r="BB39" s="424"/>
      <c r="BC39" s="424"/>
      <c r="BD39" s="424"/>
      <c r="BE39" s="424"/>
      <c r="BF39" s="425"/>
      <c r="BG39" s="43"/>
      <c r="BH39" s="426"/>
      <c r="BI39" s="424"/>
      <c r="BJ39" s="424"/>
      <c r="BK39" s="424"/>
      <c r="BL39" s="424"/>
      <c r="BM39" s="424"/>
      <c r="BN39" s="424"/>
      <c r="BO39" s="424"/>
      <c r="BP39" s="424"/>
      <c r="BQ39" s="428"/>
      <c r="BR39" s="442"/>
      <c r="BS39" s="443"/>
      <c r="BT39" s="424"/>
      <c r="BU39" s="424"/>
      <c r="BV39" s="424"/>
      <c r="BW39" s="424"/>
      <c r="BX39" s="424"/>
      <c r="BY39" s="424"/>
      <c r="BZ39" s="424"/>
      <c r="CA39" s="425"/>
    </row>
    <row r="40" spans="1:79" ht="15" customHeight="1">
      <c r="A40" s="391"/>
      <c r="B40" s="392"/>
      <c r="C40" s="450" t="s">
        <v>28</v>
      </c>
      <c r="D40" s="392"/>
      <c r="E40" s="392"/>
      <c r="F40" s="393"/>
      <c r="G40" s="504"/>
      <c r="H40" s="540" t="s">
        <v>29</v>
      </c>
      <c r="I40" s="541"/>
      <c r="J40" s="544" t="s">
        <v>29</v>
      </c>
      <c r="K40" s="545"/>
      <c r="L40" s="544" t="s">
        <v>29</v>
      </c>
      <c r="M40" s="545"/>
      <c r="N40" s="544" t="s">
        <v>29</v>
      </c>
      <c r="O40" s="545"/>
      <c r="P40" s="544" t="s">
        <v>29</v>
      </c>
      <c r="Q40" s="545"/>
      <c r="R40" s="560" t="s">
        <v>29</v>
      </c>
      <c r="S40" s="561"/>
      <c r="T40" s="418"/>
      <c r="U40" s="421"/>
      <c r="V40" s="421"/>
      <c r="W40" s="421"/>
      <c r="X40" s="423"/>
      <c r="Y40" s="540" t="s">
        <v>29</v>
      </c>
      <c r="Z40" s="541"/>
      <c r="AA40" s="544" t="s">
        <v>29</v>
      </c>
      <c r="AB40" s="545"/>
      <c r="AC40" s="544" t="s">
        <v>29</v>
      </c>
      <c r="AD40" s="545"/>
      <c r="AE40" s="544" t="s">
        <v>29</v>
      </c>
      <c r="AF40" s="545"/>
      <c r="AG40" s="544" t="s">
        <v>29</v>
      </c>
      <c r="AH40" s="545"/>
      <c r="AI40" s="560" t="s">
        <v>29</v>
      </c>
      <c r="AJ40" s="561"/>
      <c r="AK40" s="418"/>
      <c r="AL40" s="421"/>
      <c r="AM40" s="421"/>
      <c r="AN40" s="421"/>
      <c r="AO40" s="423"/>
      <c r="AP40" s="43"/>
      <c r="AQ40" s="557" t="s">
        <v>66</v>
      </c>
      <c r="AR40" s="558"/>
      <c r="AS40" s="558"/>
      <c r="AT40" s="424"/>
      <c r="AU40" s="424"/>
      <c r="AV40" s="424"/>
      <c r="AW40" s="424"/>
      <c r="AX40" s="424"/>
      <c r="AY40" s="424"/>
      <c r="AZ40" s="424"/>
      <c r="BA40" s="424"/>
      <c r="BB40" s="424"/>
      <c r="BC40" s="424"/>
      <c r="BD40" s="424"/>
      <c r="BE40" s="424"/>
      <c r="BF40" s="425"/>
      <c r="BG40" s="43"/>
      <c r="BH40" s="552" t="s">
        <v>85</v>
      </c>
      <c r="BI40" s="553"/>
      <c r="BJ40" s="553"/>
      <c r="BK40" s="553"/>
      <c r="BL40" s="553"/>
      <c r="BM40" s="553"/>
      <c r="BN40" s="553"/>
      <c r="BO40" s="553"/>
      <c r="BP40" s="553"/>
      <c r="BQ40" s="553"/>
      <c r="BR40" s="553"/>
      <c r="BS40" s="553"/>
      <c r="BT40" s="553"/>
      <c r="BU40" s="553"/>
      <c r="BV40" s="553"/>
      <c r="BW40" s="553"/>
      <c r="BX40" s="553"/>
      <c r="BY40" s="553"/>
      <c r="BZ40" s="553"/>
      <c r="CA40" s="554"/>
    </row>
    <row r="41" spans="1:79" ht="15" customHeight="1">
      <c r="A41" s="391"/>
      <c r="B41" s="392"/>
      <c r="C41" s="392"/>
      <c r="D41" s="392"/>
      <c r="E41" s="392"/>
      <c r="F41" s="393"/>
      <c r="G41" s="504"/>
      <c r="H41" s="542"/>
      <c r="I41" s="543"/>
      <c r="J41" s="546"/>
      <c r="K41" s="547"/>
      <c r="L41" s="546"/>
      <c r="M41" s="547"/>
      <c r="N41" s="546"/>
      <c r="O41" s="547"/>
      <c r="P41" s="546"/>
      <c r="Q41" s="547"/>
      <c r="R41" s="562"/>
      <c r="S41" s="563"/>
      <c r="T41" s="418"/>
      <c r="U41" s="421"/>
      <c r="V41" s="421"/>
      <c r="W41" s="421"/>
      <c r="X41" s="423"/>
      <c r="Y41" s="542"/>
      <c r="Z41" s="543"/>
      <c r="AA41" s="546"/>
      <c r="AB41" s="547"/>
      <c r="AC41" s="546"/>
      <c r="AD41" s="547"/>
      <c r="AE41" s="546"/>
      <c r="AF41" s="547"/>
      <c r="AG41" s="546"/>
      <c r="AH41" s="547"/>
      <c r="AI41" s="562"/>
      <c r="AJ41" s="563"/>
      <c r="AK41" s="418"/>
      <c r="AL41" s="421"/>
      <c r="AM41" s="421"/>
      <c r="AN41" s="421"/>
      <c r="AO41" s="423"/>
      <c r="AP41" s="43"/>
      <c r="AQ41" s="559"/>
      <c r="AR41" s="558"/>
      <c r="AS41" s="558"/>
      <c r="AT41" s="424"/>
      <c r="AU41" s="424"/>
      <c r="AV41" s="424"/>
      <c r="AW41" s="424"/>
      <c r="AX41" s="424"/>
      <c r="AY41" s="424"/>
      <c r="AZ41" s="424"/>
      <c r="BA41" s="424"/>
      <c r="BB41" s="424"/>
      <c r="BC41" s="424"/>
      <c r="BD41" s="424"/>
      <c r="BE41" s="424"/>
      <c r="BF41" s="425"/>
      <c r="BG41" s="43"/>
      <c r="BH41" s="555"/>
      <c r="BI41" s="365"/>
      <c r="BJ41" s="365"/>
      <c r="BK41" s="365"/>
      <c r="BL41" s="365"/>
      <c r="BM41" s="365"/>
      <c r="BN41" s="365"/>
      <c r="BO41" s="365"/>
      <c r="BP41" s="365"/>
      <c r="BQ41" s="365"/>
      <c r="BR41" s="365"/>
      <c r="BS41" s="365"/>
      <c r="BT41" s="365"/>
      <c r="BU41" s="365"/>
      <c r="BV41" s="365"/>
      <c r="BW41" s="365"/>
      <c r="BX41" s="365"/>
      <c r="BY41" s="365"/>
      <c r="BZ41" s="365"/>
      <c r="CA41" s="556"/>
    </row>
    <row r="42" spans="1:79" ht="15" customHeight="1">
      <c r="A42" s="391"/>
      <c r="B42" s="392"/>
      <c r="C42" s="392"/>
      <c r="D42" s="392"/>
      <c r="E42" s="392"/>
      <c r="F42" s="393"/>
      <c r="G42" s="504"/>
      <c r="H42" s="542" t="s">
        <v>29</v>
      </c>
      <c r="I42" s="543"/>
      <c r="J42" s="546" t="s">
        <v>29</v>
      </c>
      <c r="K42" s="547"/>
      <c r="L42" s="546" t="s">
        <v>29</v>
      </c>
      <c r="M42" s="547"/>
      <c r="N42" s="546" t="s">
        <v>29</v>
      </c>
      <c r="O42" s="547"/>
      <c r="P42" s="546" t="s">
        <v>29</v>
      </c>
      <c r="Q42" s="547"/>
      <c r="R42" s="562" t="s">
        <v>29</v>
      </c>
      <c r="S42" s="563"/>
      <c r="T42" s="418" t="s">
        <v>22</v>
      </c>
      <c r="U42" s="459" t="s">
        <v>34</v>
      </c>
      <c r="V42" s="459" t="s">
        <v>37</v>
      </c>
      <c r="W42" s="459" t="s">
        <v>40</v>
      </c>
      <c r="X42" s="460" t="s">
        <v>43</v>
      </c>
      <c r="Y42" s="542" t="s">
        <v>29</v>
      </c>
      <c r="Z42" s="543"/>
      <c r="AA42" s="546" t="s">
        <v>29</v>
      </c>
      <c r="AB42" s="547"/>
      <c r="AC42" s="546" t="s">
        <v>29</v>
      </c>
      <c r="AD42" s="547"/>
      <c r="AE42" s="546" t="s">
        <v>29</v>
      </c>
      <c r="AF42" s="547"/>
      <c r="AG42" s="546" t="s">
        <v>29</v>
      </c>
      <c r="AH42" s="547"/>
      <c r="AI42" s="562" t="s">
        <v>29</v>
      </c>
      <c r="AJ42" s="563"/>
      <c r="AK42" s="418" t="s">
        <v>22</v>
      </c>
      <c r="AL42" s="459" t="s">
        <v>34</v>
      </c>
      <c r="AM42" s="459" t="s">
        <v>37</v>
      </c>
      <c r="AN42" s="459" t="s">
        <v>40</v>
      </c>
      <c r="AO42" s="460" t="s">
        <v>43</v>
      </c>
      <c r="AP42" s="43"/>
      <c r="AQ42" s="559"/>
      <c r="AR42" s="558"/>
      <c r="AS42" s="558"/>
      <c r="AT42" s="424"/>
      <c r="AU42" s="424"/>
      <c r="AV42" s="424"/>
      <c r="AW42" s="424"/>
      <c r="AX42" s="424"/>
      <c r="AY42" s="424"/>
      <c r="AZ42" s="424"/>
      <c r="BA42" s="424"/>
      <c r="BB42" s="424"/>
      <c r="BC42" s="424"/>
      <c r="BD42" s="424"/>
      <c r="BE42" s="424"/>
      <c r="BF42" s="425"/>
      <c r="BG42" s="43"/>
      <c r="BH42" s="570"/>
      <c r="BI42" s="571"/>
      <c r="BJ42" s="571"/>
      <c r="BK42" s="571"/>
      <c r="BL42" s="571"/>
      <c r="BM42" s="571"/>
      <c r="BN42" s="571"/>
      <c r="BO42" s="571"/>
      <c r="BP42" s="571"/>
      <c r="BQ42" s="572"/>
      <c r="BR42" s="573"/>
      <c r="BS42" s="571"/>
      <c r="BT42" s="571"/>
      <c r="BU42" s="571"/>
      <c r="BV42" s="571"/>
      <c r="BW42" s="571"/>
      <c r="BX42" s="571"/>
      <c r="BY42" s="571"/>
      <c r="BZ42" s="571"/>
      <c r="CA42" s="574"/>
    </row>
    <row r="43" spans="1:79" ht="15" customHeight="1">
      <c r="A43" s="391"/>
      <c r="B43" s="392"/>
      <c r="C43" s="392"/>
      <c r="D43" s="392"/>
      <c r="E43" s="392"/>
      <c r="F43" s="393"/>
      <c r="G43" s="504"/>
      <c r="H43" s="548"/>
      <c r="I43" s="549"/>
      <c r="J43" s="550"/>
      <c r="K43" s="551"/>
      <c r="L43" s="550"/>
      <c r="M43" s="551"/>
      <c r="N43" s="550"/>
      <c r="O43" s="551"/>
      <c r="P43" s="550"/>
      <c r="Q43" s="551"/>
      <c r="R43" s="564"/>
      <c r="S43" s="565"/>
      <c r="T43" s="418"/>
      <c r="U43" s="421"/>
      <c r="V43" s="421"/>
      <c r="W43" s="421"/>
      <c r="X43" s="423"/>
      <c r="Y43" s="548"/>
      <c r="Z43" s="549"/>
      <c r="AA43" s="550"/>
      <c r="AB43" s="551"/>
      <c r="AC43" s="550"/>
      <c r="AD43" s="551"/>
      <c r="AE43" s="550"/>
      <c r="AF43" s="551"/>
      <c r="AG43" s="550"/>
      <c r="AH43" s="551"/>
      <c r="AI43" s="564"/>
      <c r="AJ43" s="565"/>
      <c r="AK43" s="418"/>
      <c r="AL43" s="421"/>
      <c r="AM43" s="421"/>
      <c r="AN43" s="421"/>
      <c r="AO43" s="423"/>
      <c r="AP43" s="43"/>
      <c r="AQ43" s="570">
        <v>1</v>
      </c>
      <c r="AR43" s="571"/>
      <c r="AS43" s="571"/>
      <c r="AT43" s="571"/>
      <c r="AU43" s="571"/>
      <c r="AV43" s="571"/>
      <c r="AW43" s="392" t="s">
        <v>72</v>
      </c>
      <c r="AX43" s="392"/>
      <c r="AY43" s="392"/>
      <c r="AZ43" s="392"/>
      <c r="BA43" s="576">
        <v>2</v>
      </c>
      <c r="BB43" s="576"/>
      <c r="BC43" s="576"/>
      <c r="BD43" s="576"/>
      <c r="BE43" s="576"/>
      <c r="BF43" s="577"/>
      <c r="BG43" s="43"/>
      <c r="BH43" s="570"/>
      <c r="BI43" s="571"/>
      <c r="BJ43" s="571"/>
      <c r="BK43" s="571"/>
      <c r="BL43" s="571"/>
      <c r="BM43" s="571"/>
      <c r="BN43" s="571"/>
      <c r="BO43" s="571"/>
      <c r="BP43" s="571"/>
      <c r="BQ43" s="572"/>
      <c r="BR43" s="573"/>
      <c r="BS43" s="571"/>
      <c r="BT43" s="571"/>
      <c r="BU43" s="571"/>
      <c r="BV43" s="571"/>
      <c r="BW43" s="571"/>
      <c r="BX43" s="571"/>
      <c r="BY43" s="571"/>
      <c r="BZ43" s="571"/>
      <c r="CA43" s="574"/>
    </row>
    <row r="44" spans="1:79" ht="15" customHeight="1">
      <c r="A44" s="444" t="s">
        <v>25</v>
      </c>
      <c r="B44" s="476"/>
      <c r="C44" s="477" t="s">
        <v>4</v>
      </c>
      <c r="D44" s="477"/>
      <c r="E44" s="477" t="s">
        <v>5</v>
      </c>
      <c r="F44" s="478"/>
      <c r="G44" s="504"/>
      <c r="H44" s="568">
        <v>1</v>
      </c>
      <c r="I44" s="569">
        <v>5</v>
      </c>
      <c r="J44" s="567">
        <v>1</v>
      </c>
      <c r="K44" s="566">
        <v>5</v>
      </c>
      <c r="L44" s="567">
        <v>1</v>
      </c>
      <c r="M44" s="566">
        <v>5</v>
      </c>
      <c r="N44" s="567">
        <v>1</v>
      </c>
      <c r="O44" s="566">
        <v>5</v>
      </c>
      <c r="P44" s="567">
        <v>1</v>
      </c>
      <c r="Q44" s="566">
        <v>5</v>
      </c>
      <c r="R44" s="568">
        <v>1</v>
      </c>
      <c r="S44" s="569">
        <v>5</v>
      </c>
      <c r="T44" s="468"/>
      <c r="U44" s="421"/>
      <c r="V44" s="421"/>
      <c r="W44" s="421"/>
      <c r="X44" s="423"/>
      <c r="Y44" s="568">
        <v>1</v>
      </c>
      <c r="Z44" s="569">
        <v>5</v>
      </c>
      <c r="AA44" s="567">
        <v>1</v>
      </c>
      <c r="AB44" s="566">
        <v>5</v>
      </c>
      <c r="AC44" s="567">
        <v>1</v>
      </c>
      <c r="AD44" s="566">
        <v>5</v>
      </c>
      <c r="AE44" s="567">
        <v>1</v>
      </c>
      <c r="AF44" s="566">
        <v>5</v>
      </c>
      <c r="AG44" s="567">
        <v>1</v>
      </c>
      <c r="AH44" s="566">
        <v>5</v>
      </c>
      <c r="AI44" s="568">
        <v>1</v>
      </c>
      <c r="AJ44" s="569">
        <v>5</v>
      </c>
      <c r="AK44" s="468"/>
      <c r="AL44" s="421"/>
      <c r="AM44" s="421"/>
      <c r="AN44" s="421"/>
      <c r="AO44" s="423"/>
      <c r="AP44" s="43"/>
      <c r="AQ44" s="570"/>
      <c r="AR44" s="571"/>
      <c r="AS44" s="571"/>
      <c r="AT44" s="571"/>
      <c r="AU44" s="571"/>
      <c r="AV44" s="571"/>
      <c r="AW44" s="392"/>
      <c r="AX44" s="392"/>
      <c r="AY44" s="392"/>
      <c r="AZ44" s="392"/>
      <c r="BA44" s="576"/>
      <c r="BB44" s="576"/>
      <c r="BC44" s="576"/>
      <c r="BD44" s="576"/>
      <c r="BE44" s="576"/>
      <c r="BF44" s="577"/>
      <c r="BG44" s="43"/>
      <c r="BH44" s="570"/>
      <c r="BI44" s="571"/>
      <c r="BJ44" s="571"/>
      <c r="BK44" s="571"/>
      <c r="BL44" s="571"/>
      <c r="BM44" s="571"/>
      <c r="BN44" s="571"/>
      <c r="BO44" s="571"/>
      <c r="BP44" s="571"/>
      <c r="BQ44" s="572"/>
      <c r="BR44" s="573"/>
      <c r="BS44" s="571"/>
      <c r="BT44" s="571"/>
      <c r="BU44" s="571"/>
      <c r="BV44" s="571"/>
      <c r="BW44" s="571"/>
      <c r="BX44" s="571"/>
      <c r="BY44" s="571"/>
      <c r="BZ44" s="571"/>
      <c r="CA44" s="574"/>
    </row>
    <row r="45" spans="1:79" ht="15" customHeight="1" thickBot="1">
      <c r="A45" s="476"/>
      <c r="B45" s="476"/>
      <c r="C45" s="477"/>
      <c r="D45" s="477"/>
      <c r="E45" s="477"/>
      <c r="F45" s="478"/>
      <c r="G45" s="504"/>
      <c r="H45" s="568"/>
      <c r="I45" s="569"/>
      <c r="J45" s="567"/>
      <c r="K45" s="566"/>
      <c r="L45" s="567"/>
      <c r="M45" s="566"/>
      <c r="N45" s="567"/>
      <c r="O45" s="566"/>
      <c r="P45" s="567"/>
      <c r="Q45" s="566"/>
      <c r="R45" s="568"/>
      <c r="S45" s="569"/>
      <c r="T45" s="469"/>
      <c r="U45" s="474"/>
      <c r="V45" s="474"/>
      <c r="W45" s="474"/>
      <c r="X45" s="475"/>
      <c r="Y45" s="568"/>
      <c r="Z45" s="569"/>
      <c r="AA45" s="567"/>
      <c r="AB45" s="566"/>
      <c r="AC45" s="567"/>
      <c r="AD45" s="566"/>
      <c r="AE45" s="567"/>
      <c r="AF45" s="566"/>
      <c r="AG45" s="567"/>
      <c r="AH45" s="566"/>
      <c r="AI45" s="568"/>
      <c r="AJ45" s="569"/>
      <c r="AK45" s="469"/>
      <c r="AL45" s="474"/>
      <c r="AM45" s="474"/>
      <c r="AN45" s="474"/>
      <c r="AO45" s="475"/>
      <c r="AP45" s="43"/>
      <c r="AQ45" s="570"/>
      <c r="AR45" s="571"/>
      <c r="AS45" s="571"/>
      <c r="AT45" s="571"/>
      <c r="AU45" s="571"/>
      <c r="AV45" s="571"/>
      <c r="AW45" s="392"/>
      <c r="AX45" s="392"/>
      <c r="AY45" s="392"/>
      <c r="AZ45" s="392"/>
      <c r="BA45" s="576"/>
      <c r="BB45" s="576"/>
      <c r="BC45" s="576"/>
      <c r="BD45" s="576"/>
      <c r="BE45" s="576"/>
      <c r="BF45" s="577"/>
      <c r="BG45" s="43"/>
      <c r="BH45" s="582"/>
      <c r="BI45" s="578"/>
      <c r="BJ45" s="578"/>
      <c r="BK45" s="578"/>
      <c r="BL45" s="578"/>
      <c r="BM45" s="578"/>
      <c r="BN45" s="578"/>
      <c r="BO45" s="578"/>
      <c r="BP45" s="578"/>
      <c r="BQ45" s="579"/>
      <c r="BR45" s="580"/>
      <c r="BS45" s="578"/>
      <c r="BT45" s="578"/>
      <c r="BU45" s="578"/>
      <c r="BV45" s="578"/>
      <c r="BW45" s="578"/>
      <c r="BX45" s="578"/>
      <c r="BY45" s="578"/>
      <c r="BZ45" s="578"/>
      <c r="CA45" s="581"/>
    </row>
    <row r="46" spans="1:79" ht="15" customHeight="1">
      <c r="A46" s="476"/>
      <c r="B46" s="476"/>
      <c r="C46" s="477" t="s">
        <v>6</v>
      </c>
      <c r="D46" s="477"/>
      <c r="E46" s="477" t="s">
        <v>9</v>
      </c>
      <c r="F46" s="478"/>
      <c r="G46" s="504"/>
      <c r="H46" s="568">
        <v>2</v>
      </c>
      <c r="I46" s="569">
        <v>6</v>
      </c>
      <c r="J46" s="567">
        <v>2</v>
      </c>
      <c r="K46" s="566">
        <v>6</v>
      </c>
      <c r="L46" s="567">
        <v>2</v>
      </c>
      <c r="M46" s="566">
        <v>6</v>
      </c>
      <c r="N46" s="567">
        <v>2</v>
      </c>
      <c r="O46" s="566">
        <v>6</v>
      </c>
      <c r="P46" s="567">
        <v>2</v>
      </c>
      <c r="Q46" s="566">
        <v>6</v>
      </c>
      <c r="R46" s="568">
        <v>2</v>
      </c>
      <c r="S46" s="569">
        <v>6</v>
      </c>
      <c r="T46" s="426" t="s">
        <v>24</v>
      </c>
      <c r="U46" s="424"/>
      <c r="V46" s="424"/>
      <c r="W46" s="424"/>
      <c r="X46" s="425"/>
      <c r="Y46" s="568">
        <v>2</v>
      </c>
      <c r="Z46" s="569">
        <v>6</v>
      </c>
      <c r="AA46" s="567">
        <v>2</v>
      </c>
      <c r="AB46" s="566">
        <v>6</v>
      </c>
      <c r="AC46" s="567">
        <v>2</v>
      </c>
      <c r="AD46" s="566">
        <v>6</v>
      </c>
      <c r="AE46" s="567">
        <v>2</v>
      </c>
      <c r="AF46" s="566">
        <v>6</v>
      </c>
      <c r="AG46" s="567">
        <v>2</v>
      </c>
      <c r="AH46" s="566">
        <v>6</v>
      </c>
      <c r="AI46" s="568">
        <v>2</v>
      </c>
      <c r="AJ46" s="569">
        <v>6</v>
      </c>
      <c r="AK46" s="426" t="s">
        <v>24</v>
      </c>
      <c r="AL46" s="424"/>
      <c r="AM46" s="424"/>
      <c r="AN46" s="424"/>
      <c r="AO46" s="425"/>
      <c r="AP46" s="43"/>
      <c r="AQ46" s="570">
        <v>3</v>
      </c>
      <c r="AR46" s="571"/>
      <c r="AS46" s="571"/>
      <c r="AT46" s="571"/>
      <c r="AU46" s="571"/>
      <c r="AV46" s="571"/>
      <c r="AW46" s="392"/>
      <c r="AX46" s="392"/>
      <c r="AY46" s="392"/>
      <c r="AZ46" s="392"/>
      <c r="BA46" s="576">
        <v>4</v>
      </c>
      <c r="BB46" s="576"/>
      <c r="BC46" s="576"/>
      <c r="BD46" s="576"/>
      <c r="BE46" s="576"/>
      <c r="BF46" s="577"/>
      <c r="BG46" s="43"/>
      <c r="BH46" s="624" t="s">
        <v>73</v>
      </c>
      <c r="BI46" s="588"/>
      <c r="BJ46" s="588"/>
      <c r="BK46" s="588"/>
      <c r="BL46" s="588"/>
      <c r="BM46" s="588"/>
      <c r="BN46" s="588"/>
      <c r="BO46" s="588"/>
      <c r="BP46" s="588"/>
      <c r="BQ46" s="625"/>
      <c r="BR46" s="587" t="s">
        <v>73</v>
      </c>
      <c r="BS46" s="588"/>
      <c r="BT46" s="588"/>
      <c r="BU46" s="588"/>
      <c r="BV46" s="588"/>
      <c r="BW46" s="588"/>
      <c r="BX46" s="588"/>
      <c r="BY46" s="588"/>
      <c r="BZ46" s="588"/>
      <c r="CA46" s="589"/>
    </row>
    <row r="47" spans="1:79" ht="15" customHeight="1">
      <c r="A47" s="476"/>
      <c r="B47" s="476"/>
      <c r="C47" s="477"/>
      <c r="D47" s="477"/>
      <c r="E47" s="477"/>
      <c r="F47" s="478"/>
      <c r="G47" s="504"/>
      <c r="H47" s="568"/>
      <c r="I47" s="569"/>
      <c r="J47" s="567"/>
      <c r="K47" s="566"/>
      <c r="L47" s="567"/>
      <c r="M47" s="566"/>
      <c r="N47" s="567"/>
      <c r="O47" s="566"/>
      <c r="P47" s="567"/>
      <c r="Q47" s="566"/>
      <c r="R47" s="568"/>
      <c r="S47" s="569"/>
      <c r="T47" s="426"/>
      <c r="U47" s="424"/>
      <c r="V47" s="424"/>
      <c r="W47" s="424"/>
      <c r="X47" s="425"/>
      <c r="Y47" s="568"/>
      <c r="Z47" s="569"/>
      <c r="AA47" s="567"/>
      <c r="AB47" s="566"/>
      <c r="AC47" s="567"/>
      <c r="AD47" s="566"/>
      <c r="AE47" s="567"/>
      <c r="AF47" s="566"/>
      <c r="AG47" s="567"/>
      <c r="AH47" s="566"/>
      <c r="AI47" s="568"/>
      <c r="AJ47" s="569"/>
      <c r="AK47" s="426"/>
      <c r="AL47" s="424"/>
      <c r="AM47" s="424"/>
      <c r="AN47" s="424"/>
      <c r="AO47" s="425"/>
      <c r="AP47" s="43"/>
      <c r="AQ47" s="570"/>
      <c r="AR47" s="571"/>
      <c r="AS47" s="571"/>
      <c r="AT47" s="571"/>
      <c r="AU47" s="571"/>
      <c r="AV47" s="571"/>
      <c r="AW47" s="392"/>
      <c r="AX47" s="392"/>
      <c r="AY47" s="392"/>
      <c r="AZ47" s="392"/>
      <c r="BA47" s="576"/>
      <c r="BB47" s="576"/>
      <c r="BC47" s="576"/>
      <c r="BD47" s="576"/>
      <c r="BE47" s="576"/>
      <c r="BF47" s="577"/>
      <c r="BG47" s="43"/>
      <c r="BH47" s="620"/>
      <c r="BI47" s="591"/>
      <c r="BJ47" s="591"/>
      <c r="BK47" s="591"/>
      <c r="BL47" s="591"/>
      <c r="BM47" s="591"/>
      <c r="BN47" s="591"/>
      <c r="BO47" s="591"/>
      <c r="BP47" s="591"/>
      <c r="BQ47" s="621"/>
      <c r="BR47" s="590"/>
      <c r="BS47" s="591"/>
      <c r="BT47" s="591"/>
      <c r="BU47" s="591"/>
      <c r="BV47" s="591"/>
      <c r="BW47" s="591"/>
      <c r="BX47" s="591"/>
      <c r="BY47" s="591"/>
      <c r="BZ47" s="591"/>
      <c r="CA47" s="592"/>
    </row>
    <row r="48" spans="1:79" ht="15" customHeight="1" thickBot="1">
      <c r="A48" s="476"/>
      <c r="B48" s="476"/>
      <c r="C48" s="477" t="s">
        <v>7</v>
      </c>
      <c r="D48" s="477"/>
      <c r="E48" s="477" t="s">
        <v>10</v>
      </c>
      <c r="F48" s="478"/>
      <c r="G48" s="504"/>
      <c r="H48" s="568">
        <v>3</v>
      </c>
      <c r="I48" s="569">
        <v>7</v>
      </c>
      <c r="J48" s="567">
        <v>3</v>
      </c>
      <c r="K48" s="566">
        <v>7</v>
      </c>
      <c r="L48" s="567">
        <v>3</v>
      </c>
      <c r="M48" s="566">
        <v>7</v>
      </c>
      <c r="N48" s="567">
        <v>3</v>
      </c>
      <c r="O48" s="566">
        <v>7</v>
      </c>
      <c r="P48" s="567">
        <v>3</v>
      </c>
      <c r="Q48" s="566">
        <v>7</v>
      </c>
      <c r="R48" s="568">
        <v>3</v>
      </c>
      <c r="S48" s="569">
        <v>7</v>
      </c>
      <c r="T48" s="494" t="s">
        <v>29</v>
      </c>
      <c r="U48" s="495"/>
      <c r="V48" s="495"/>
      <c r="W48" s="495"/>
      <c r="X48" s="496"/>
      <c r="Y48" s="568">
        <v>3</v>
      </c>
      <c r="Z48" s="569">
        <v>7</v>
      </c>
      <c r="AA48" s="567">
        <v>3</v>
      </c>
      <c r="AB48" s="566">
        <v>7</v>
      </c>
      <c r="AC48" s="567">
        <v>3</v>
      </c>
      <c r="AD48" s="566">
        <v>7</v>
      </c>
      <c r="AE48" s="567">
        <v>3</v>
      </c>
      <c r="AF48" s="566">
        <v>7</v>
      </c>
      <c r="AG48" s="567">
        <v>3</v>
      </c>
      <c r="AH48" s="566">
        <v>7</v>
      </c>
      <c r="AI48" s="568">
        <v>3</v>
      </c>
      <c r="AJ48" s="569">
        <v>7</v>
      </c>
      <c r="AK48" s="494" t="s">
        <v>29</v>
      </c>
      <c r="AL48" s="495"/>
      <c r="AM48" s="495"/>
      <c r="AN48" s="495"/>
      <c r="AO48" s="496"/>
      <c r="AP48" s="43"/>
      <c r="AQ48" s="583"/>
      <c r="AR48" s="584"/>
      <c r="AS48" s="584"/>
      <c r="AT48" s="584"/>
      <c r="AU48" s="584"/>
      <c r="AV48" s="584"/>
      <c r="AW48" s="575"/>
      <c r="AX48" s="575"/>
      <c r="AY48" s="575"/>
      <c r="AZ48" s="575"/>
      <c r="BA48" s="585"/>
      <c r="BB48" s="585"/>
      <c r="BC48" s="585"/>
      <c r="BD48" s="585"/>
      <c r="BE48" s="585"/>
      <c r="BF48" s="586"/>
      <c r="BG48" s="43"/>
      <c r="BH48" s="620"/>
      <c r="BI48" s="591"/>
      <c r="BJ48" s="591"/>
      <c r="BK48" s="591"/>
      <c r="BL48" s="591"/>
      <c r="BM48" s="591"/>
      <c r="BN48" s="591"/>
      <c r="BO48" s="591"/>
      <c r="BP48" s="591"/>
      <c r="BQ48" s="621"/>
      <c r="BR48" s="590"/>
      <c r="BS48" s="591"/>
      <c r="BT48" s="591"/>
      <c r="BU48" s="591"/>
      <c r="BV48" s="591"/>
      <c r="BW48" s="591"/>
      <c r="BX48" s="591"/>
      <c r="BY48" s="591"/>
      <c r="BZ48" s="591"/>
      <c r="CA48" s="592"/>
    </row>
    <row r="49" spans="1:79" ht="15" customHeight="1" thickTop="1">
      <c r="A49" s="476"/>
      <c r="B49" s="476"/>
      <c r="C49" s="477"/>
      <c r="D49" s="477"/>
      <c r="E49" s="477"/>
      <c r="F49" s="478"/>
      <c r="G49" s="504"/>
      <c r="H49" s="568"/>
      <c r="I49" s="569"/>
      <c r="J49" s="567"/>
      <c r="K49" s="566"/>
      <c r="L49" s="567"/>
      <c r="M49" s="566"/>
      <c r="N49" s="567"/>
      <c r="O49" s="566"/>
      <c r="P49" s="567"/>
      <c r="Q49" s="566"/>
      <c r="R49" s="568"/>
      <c r="S49" s="569"/>
      <c r="T49" s="494"/>
      <c r="U49" s="495"/>
      <c r="V49" s="495"/>
      <c r="W49" s="495"/>
      <c r="X49" s="496"/>
      <c r="Y49" s="568"/>
      <c r="Z49" s="569"/>
      <c r="AA49" s="567"/>
      <c r="AB49" s="566"/>
      <c r="AC49" s="567"/>
      <c r="AD49" s="566"/>
      <c r="AE49" s="567"/>
      <c r="AF49" s="566"/>
      <c r="AG49" s="567"/>
      <c r="AH49" s="566"/>
      <c r="AI49" s="568"/>
      <c r="AJ49" s="569"/>
      <c r="AK49" s="494"/>
      <c r="AL49" s="495"/>
      <c r="AM49" s="495"/>
      <c r="AN49" s="495"/>
      <c r="AO49" s="496"/>
      <c r="AP49" s="43"/>
      <c r="AQ49" s="601" t="s">
        <v>121</v>
      </c>
      <c r="AR49" s="602"/>
      <c r="AS49" s="602"/>
      <c r="AT49" s="602"/>
      <c r="AU49" s="602"/>
      <c r="AV49" s="602"/>
      <c r="AW49" s="610" t="s">
        <v>73</v>
      </c>
      <c r="AX49" s="611"/>
      <c r="AY49" s="611"/>
      <c r="AZ49" s="611"/>
      <c r="BA49" s="613" t="s">
        <v>120</v>
      </c>
      <c r="BB49" s="614"/>
      <c r="BC49" s="614"/>
      <c r="BD49" s="614"/>
      <c r="BE49" s="614"/>
      <c r="BF49" s="615"/>
      <c r="BG49" s="43"/>
      <c r="BH49" s="620" t="s">
        <v>84</v>
      </c>
      <c r="BI49" s="591"/>
      <c r="BJ49" s="591"/>
      <c r="BK49" s="591"/>
      <c r="BL49" s="591"/>
      <c r="BM49" s="591"/>
      <c r="BN49" s="591"/>
      <c r="BO49" s="591"/>
      <c r="BP49" s="591"/>
      <c r="BQ49" s="621"/>
      <c r="BR49" s="590" t="s">
        <v>84</v>
      </c>
      <c r="BS49" s="591"/>
      <c r="BT49" s="591"/>
      <c r="BU49" s="591"/>
      <c r="BV49" s="591"/>
      <c r="BW49" s="591"/>
      <c r="BX49" s="591"/>
      <c r="BY49" s="591"/>
      <c r="BZ49" s="591"/>
      <c r="CA49" s="592"/>
    </row>
    <row r="50" spans="1:79" ht="15" customHeight="1">
      <c r="A50" s="476"/>
      <c r="B50" s="476"/>
      <c r="C50" s="477" t="s">
        <v>8</v>
      </c>
      <c r="D50" s="477"/>
      <c r="E50" s="477" t="s">
        <v>11</v>
      </c>
      <c r="F50" s="478"/>
      <c r="G50" s="504"/>
      <c r="H50" s="596">
        <v>4</v>
      </c>
      <c r="I50" s="569">
        <v>8</v>
      </c>
      <c r="J50" s="567">
        <v>4</v>
      </c>
      <c r="K50" s="566">
        <v>8</v>
      </c>
      <c r="L50" s="567">
        <v>4</v>
      </c>
      <c r="M50" s="566">
        <v>8</v>
      </c>
      <c r="N50" s="567">
        <v>4</v>
      </c>
      <c r="O50" s="566">
        <v>8</v>
      </c>
      <c r="P50" s="567">
        <v>4</v>
      </c>
      <c r="Q50" s="566">
        <v>8</v>
      </c>
      <c r="R50" s="568">
        <v>4</v>
      </c>
      <c r="S50" s="569">
        <v>8</v>
      </c>
      <c r="T50" s="494" t="s">
        <v>29</v>
      </c>
      <c r="U50" s="495"/>
      <c r="V50" s="495"/>
      <c r="W50" s="495"/>
      <c r="X50" s="496"/>
      <c r="Y50" s="568">
        <v>4</v>
      </c>
      <c r="Z50" s="569">
        <v>8</v>
      </c>
      <c r="AA50" s="567">
        <v>4</v>
      </c>
      <c r="AB50" s="566">
        <v>8</v>
      </c>
      <c r="AC50" s="567">
        <v>4</v>
      </c>
      <c r="AD50" s="566">
        <v>8</v>
      </c>
      <c r="AE50" s="567">
        <v>4</v>
      </c>
      <c r="AF50" s="566">
        <v>8</v>
      </c>
      <c r="AG50" s="567">
        <v>4</v>
      </c>
      <c r="AH50" s="566">
        <v>8</v>
      </c>
      <c r="AI50" s="568">
        <v>4</v>
      </c>
      <c r="AJ50" s="608">
        <v>8</v>
      </c>
      <c r="AK50" s="494" t="s">
        <v>29</v>
      </c>
      <c r="AL50" s="495"/>
      <c r="AM50" s="495"/>
      <c r="AN50" s="495"/>
      <c r="AO50" s="496"/>
      <c r="AP50" s="43"/>
      <c r="AQ50" s="603"/>
      <c r="AR50" s="604"/>
      <c r="AS50" s="604"/>
      <c r="AT50" s="604"/>
      <c r="AU50" s="604"/>
      <c r="AV50" s="604"/>
      <c r="AW50" s="476"/>
      <c r="AX50" s="476"/>
      <c r="AY50" s="476"/>
      <c r="AZ50" s="476"/>
      <c r="BA50" s="616"/>
      <c r="BB50" s="616"/>
      <c r="BC50" s="616"/>
      <c r="BD50" s="616"/>
      <c r="BE50" s="616"/>
      <c r="BF50" s="617"/>
      <c r="BG50" s="43"/>
      <c r="BH50" s="620"/>
      <c r="BI50" s="591"/>
      <c r="BJ50" s="591"/>
      <c r="BK50" s="591"/>
      <c r="BL50" s="591"/>
      <c r="BM50" s="591"/>
      <c r="BN50" s="591"/>
      <c r="BO50" s="591"/>
      <c r="BP50" s="591"/>
      <c r="BQ50" s="621"/>
      <c r="BR50" s="590"/>
      <c r="BS50" s="591"/>
      <c r="BT50" s="591"/>
      <c r="BU50" s="591"/>
      <c r="BV50" s="591"/>
      <c r="BW50" s="591"/>
      <c r="BX50" s="591"/>
      <c r="BY50" s="591"/>
      <c r="BZ50" s="591"/>
      <c r="CA50" s="592"/>
    </row>
    <row r="51" spans="1:79" ht="15" customHeight="1" thickBot="1">
      <c r="A51" s="476"/>
      <c r="B51" s="476"/>
      <c r="C51" s="477"/>
      <c r="D51" s="477"/>
      <c r="E51" s="477"/>
      <c r="F51" s="478"/>
      <c r="G51" s="506"/>
      <c r="H51" s="597"/>
      <c r="I51" s="598"/>
      <c r="J51" s="599"/>
      <c r="K51" s="600"/>
      <c r="L51" s="599"/>
      <c r="M51" s="600"/>
      <c r="N51" s="599"/>
      <c r="O51" s="600"/>
      <c r="P51" s="599"/>
      <c r="Q51" s="600"/>
      <c r="R51" s="607"/>
      <c r="S51" s="598"/>
      <c r="T51" s="499"/>
      <c r="U51" s="500"/>
      <c r="V51" s="500"/>
      <c r="W51" s="500"/>
      <c r="X51" s="501"/>
      <c r="Y51" s="607"/>
      <c r="Z51" s="598"/>
      <c r="AA51" s="599"/>
      <c r="AB51" s="600"/>
      <c r="AC51" s="599"/>
      <c r="AD51" s="600"/>
      <c r="AE51" s="599"/>
      <c r="AF51" s="600"/>
      <c r="AG51" s="599"/>
      <c r="AH51" s="600"/>
      <c r="AI51" s="607"/>
      <c r="AJ51" s="609"/>
      <c r="AK51" s="499"/>
      <c r="AL51" s="500"/>
      <c r="AM51" s="500"/>
      <c r="AN51" s="500"/>
      <c r="AO51" s="501"/>
      <c r="AP51" s="43"/>
      <c r="AQ51" s="605"/>
      <c r="AR51" s="606"/>
      <c r="AS51" s="606"/>
      <c r="AT51" s="606"/>
      <c r="AU51" s="606"/>
      <c r="AV51" s="606"/>
      <c r="AW51" s="612"/>
      <c r="AX51" s="612"/>
      <c r="AY51" s="612"/>
      <c r="AZ51" s="612"/>
      <c r="BA51" s="618"/>
      <c r="BB51" s="618"/>
      <c r="BC51" s="618"/>
      <c r="BD51" s="618"/>
      <c r="BE51" s="618"/>
      <c r="BF51" s="619"/>
      <c r="BG51" s="43"/>
      <c r="BH51" s="622"/>
      <c r="BI51" s="594"/>
      <c r="BJ51" s="594"/>
      <c r="BK51" s="594"/>
      <c r="BL51" s="594"/>
      <c r="BM51" s="594"/>
      <c r="BN51" s="594"/>
      <c r="BO51" s="594"/>
      <c r="BP51" s="594"/>
      <c r="BQ51" s="623"/>
      <c r="BR51" s="593"/>
      <c r="BS51" s="594"/>
      <c r="BT51" s="594"/>
      <c r="BU51" s="594"/>
      <c r="BV51" s="594"/>
      <c r="BW51" s="594"/>
      <c r="BX51" s="594"/>
      <c r="BY51" s="594"/>
      <c r="BZ51" s="594"/>
      <c r="CA51" s="595"/>
    </row>
    <row r="52" spans="1:79" ht="15" customHeight="1" thickTop="1" thickBo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</row>
    <row r="53" spans="1:79" ht="15" customHeight="1" thickTop="1">
      <c r="A53" s="43"/>
      <c r="B53" s="43"/>
      <c r="C53" s="43"/>
      <c r="D53" s="43"/>
      <c r="E53" s="43"/>
      <c r="F53" s="43"/>
      <c r="G53" s="700" t="s">
        <v>50</v>
      </c>
      <c r="H53" s="402" t="s">
        <v>45</v>
      </c>
      <c r="I53" s="335"/>
      <c r="J53" s="335"/>
      <c r="K53" s="404" t="s">
        <v>124</v>
      </c>
      <c r="L53" s="405"/>
      <c r="M53" s="405"/>
      <c r="N53" s="405"/>
      <c r="O53" s="405"/>
      <c r="P53" s="406"/>
      <c r="Q53" s="626" t="s">
        <v>47</v>
      </c>
      <c r="R53" s="626"/>
      <c r="S53" s="1" t="s">
        <v>30</v>
      </c>
      <c r="T53" s="628" t="s">
        <v>44</v>
      </c>
      <c r="U53" s="346"/>
      <c r="V53" s="346"/>
      <c r="W53" s="346"/>
      <c r="X53" s="357"/>
      <c r="Y53" s="3" t="s">
        <v>30</v>
      </c>
      <c r="Z53" s="626" t="s">
        <v>47</v>
      </c>
      <c r="AA53" s="626"/>
      <c r="AB53" s="331" t="s">
        <v>126</v>
      </c>
      <c r="AC53" s="332"/>
      <c r="AD53" s="332"/>
      <c r="AE53" s="332"/>
      <c r="AF53" s="332"/>
      <c r="AG53" s="332"/>
      <c r="AH53" s="335" t="s">
        <v>46</v>
      </c>
      <c r="AI53" s="335"/>
      <c r="AJ53" s="336"/>
      <c r="AK53" s="628" t="s">
        <v>44</v>
      </c>
      <c r="AL53" s="346"/>
      <c r="AM53" s="346"/>
      <c r="AN53" s="346"/>
      <c r="AO53" s="638" t="s">
        <v>74</v>
      </c>
      <c r="AP53" s="639"/>
      <c r="AQ53" s="645" t="s">
        <v>48</v>
      </c>
      <c r="AR53" s="646"/>
      <c r="AS53" s="646"/>
      <c r="AT53" s="649" t="s">
        <v>76</v>
      </c>
      <c r="AU53" s="650"/>
      <c r="AV53" s="650"/>
      <c r="AW53" s="650"/>
      <c r="AX53" s="650"/>
      <c r="AY53" s="650"/>
      <c r="AZ53" s="650"/>
      <c r="BA53" s="664" t="s">
        <v>47</v>
      </c>
      <c r="BB53" s="665"/>
      <c r="BC53" s="628" t="s">
        <v>44</v>
      </c>
      <c r="BD53" s="346"/>
      <c r="BE53" s="346"/>
      <c r="BF53" s="357"/>
      <c r="BG53" s="43"/>
      <c r="BH53" s="339" t="s">
        <v>105</v>
      </c>
      <c r="BI53" s="340"/>
      <c r="BJ53" s="340"/>
      <c r="BK53" s="340"/>
      <c r="BL53" s="340"/>
      <c r="BM53" s="340"/>
      <c r="BN53" s="340"/>
      <c r="BO53" s="340"/>
      <c r="BP53" s="668"/>
      <c r="BQ53" s="668"/>
      <c r="BR53" s="668"/>
      <c r="BS53" s="668"/>
      <c r="BT53" s="340"/>
      <c r="BU53" s="340"/>
      <c r="BV53" s="340"/>
      <c r="BW53" s="340"/>
      <c r="BX53" s="340"/>
      <c r="BY53" s="340"/>
      <c r="BZ53" s="340"/>
      <c r="CA53" s="341"/>
    </row>
    <row r="54" spans="1:79" ht="15" customHeight="1" thickBot="1">
      <c r="A54" s="43"/>
      <c r="B54" s="43"/>
      <c r="C54" s="43"/>
      <c r="D54" s="43"/>
      <c r="E54" s="43"/>
      <c r="F54" s="43"/>
      <c r="G54" s="701"/>
      <c r="H54" s="403"/>
      <c r="I54" s="337"/>
      <c r="J54" s="337"/>
      <c r="K54" s="407"/>
      <c r="L54" s="407"/>
      <c r="M54" s="407"/>
      <c r="N54" s="407"/>
      <c r="O54" s="407"/>
      <c r="P54" s="408"/>
      <c r="Q54" s="627"/>
      <c r="R54" s="627"/>
      <c r="S54" s="2" t="s">
        <v>31</v>
      </c>
      <c r="T54" s="629"/>
      <c r="U54" s="364"/>
      <c r="V54" s="364"/>
      <c r="W54" s="364"/>
      <c r="X54" s="630"/>
      <c r="Y54" s="4" t="s">
        <v>31</v>
      </c>
      <c r="Z54" s="627"/>
      <c r="AA54" s="627"/>
      <c r="AB54" s="333"/>
      <c r="AC54" s="334"/>
      <c r="AD54" s="334"/>
      <c r="AE54" s="334"/>
      <c r="AF54" s="334"/>
      <c r="AG54" s="334"/>
      <c r="AH54" s="337"/>
      <c r="AI54" s="337"/>
      <c r="AJ54" s="338"/>
      <c r="AK54" s="629"/>
      <c r="AL54" s="364"/>
      <c r="AM54" s="364"/>
      <c r="AN54" s="364"/>
      <c r="AO54" s="640"/>
      <c r="AP54" s="641"/>
      <c r="AQ54" s="647"/>
      <c r="AR54" s="648"/>
      <c r="AS54" s="648"/>
      <c r="AT54" s="651"/>
      <c r="AU54" s="652"/>
      <c r="AV54" s="652"/>
      <c r="AW54" s="652"/>
      <c r="AX54" s="652"/>
      <c r="AY54" s="652"/>
      <c r="AZ54" s="652"/>
      <c r="BA54" s="666"/>
      <c r="BB54" s="667"/>
      <c r="BC54" s="629"/>
      <c r="BD54" s="364"/>
      <c r="BE54" s="364"/>
      <c r="BF54" s="630"/>
      <c r="BG54" s="43"/>
      <c r="BH54" s="258" t="s">
        <v>48</v>
      </c>
      <c r="BI54" s="259"/>
      <c r="BJ54" s="670"/>
      <c r="BK54" s="670"/>
      <c r="BL54" s="670"/>
      <c r="BM54" s="670"/>
      <c r="BN54" s="670"/>
      <c r="BO54" s="670"/>
      <c r="BP54" s="671" t="s">
        <v>119</v>
      </c>
      <c r="BQ54" s="672"/>
      <c r="BR54" s="675" t="s">
        <v>122</v>
      </c>
      <c r="BS54" s="676"/>
      <c r="BT54" s="670"/>
      <c r="BU54" s="670"/>
      <c r="BV54" s="670"/>
      <c r="BW54" s="670"/>
      <c r="BX54" s="670"/>
      <c r="BY54" s="670"/>
      <c r="BZ54" s="259" t="s">
        <v>48</v>
      </c>
      <c r="CA54" s="260"/>
    </row>
    <row r="55" spans="1:79" ht="15" customHeight="1" thickTop="1" thickBot="1">
      <c r="A55" s="391" t="s">
        <v>0</v>
      </c>
      <c r="B55" s="392" t="s">
        <v>1</v>
      </c>
      <c r="C55" s="392"/>
      <c r="D55" s="392"/>
      <c r="E55" s="392"/>
      <c r="F55" s="393"/>
      <c r="G55" s="701"/>
      <c r="H55" s="394" t="s">
        <v>13</v>
      </c>
      <c r="I55" s="395"/>
      <c r="J55" s="370" t="s">
        <v>14</v>
      </c>
      <c r="K55" s="371"/>
      <c r="L55" s="370" t="s">
        <v>15</v>
      </c>
      <c r="M55" s="371"/>
      <c r="N55" s="370" t="s">
        <v>16</v>
      </c>
      <c r="O55" s="371"/>
      <c r="P55" s="370" t="s">
        <v>17</v>
      </c>
      <c r="Q55" s="371"/>
      <c r="R55" s="374" t="s">
        <v>18</v>
      </c>
      <c r="S55" s="375"/>
      <c r="T55" s="631" t="s">
        <v>75</v>
      </c>
      <c r="U55" s="632"/>
      <c r="V55" s="632"/>
      <c r="W55" s="632"/>
      <c r="X55" s="633"/>
      <c r="Y55" s="394" t="s">
        <v>13</v>
      </c>
      <c r="Z55" s="395"/>
      <c r="AA55" s="370" t="s">
        <v>14</v>
      </c>
      <c r="AB55" s="371"/>
      <c r="AC55" s="370" t="s">
        <v>15</v>
      </c>
      <c r="AD55" s="371"/>
      <c r="AE55" s="370" t="s">
        <v>16</v>
      </c>
      <c r="AF55" s="371"/>
      <c r="AG55" s="370" t="s">
        <v>17</v>
      </c>
      <c r="AH55" s="371"/>
      <c r="AI55" s="374" t="s">
        <v>18</v>
      </c>
      <c r="AJ55" s="375"/>
      <c r="AK55" s="653" t="s">
        <v>96</v>
      </c>
      <c r="AL55" s="656" t="s">
        <v>97</v>
      </c>
      <c r="AM55" s="656" t="s">
        <v>98</v>
      </c>
      <c r="AN55" s="658" t="s">
        <v>99</v>
      </c>
      <c r="AO55" s="640"/>
      <c r="AP55" s="641"/>
      <c r="AQ55" s="660" t="s">
        <v>13</v>
      </c>
      <c r="AR55" s="661"/>
      <c r="AS55" s="704" t="s">
        <v>14</v>
      </c>
      <c r="AT55" s="705"/>
      <c r="AU55" s="704" t="s">
        <v>15</v>
      </c>
      <c r="AV55" s="705"/>
      <c r="AW55" s="704" t="s">
        <v>16</v>
      </c>
      <c r="AX55" s="705"/>
      <c r="AY55" s="704" t="s">
        <v>17</v>
      </c>
      <c r="AZ55" s="705"/>
      <c r="BA55" s="679" t="s">
        <v>18</v>
      </c>
      <c r="BB55" s="680"/>
      <c r="BC55" s="653" t="s">
        <v>96</v>
      </c>
      <c r="BD55" s="656" t="s">
        <v>97</v>
      </c>
      <c r="BE55" s="656" t="s">
        <v>98</v>
      </c>
      <c r="BF55" s="658" t="s">
        <v>99</v>
      </c>
      <c r="BG55" s="43"/>
      <c r="BH55" s="669"/>
      <c r="BI55" s="670"/>
      <c r="BJ55" s="282"/>
      <c r="BK55" s="282"/>
      <c r="BL55" s="282"/>
      <c r="BM55" s="282"/>
      <c r="BN55" s="282"/>
      <c r="BO55" s="282"/>
      <c r="BP55" s="673"/>
      <c r="BQ55" s="674"/>
      <c r="BR55" s="674"/>
      <c r="BS55" s="677"/>
      <c r="BT55" s="282"/>
      <c r="BU55" s="282"/>
      <c r="BV55" s="282"/>
      <c r="BW55" s="282"/>
      <c r="BX55" s="282"/>
      <c r="BY55" s="282"/>
      <c r="BZ55" s="670"/>
      <c r="CA55" s="678"/>
    </row>
    <row r="56" spans="1:79" ht="15" customHeight="1" thickBot="1">
      <c r="A56" s="391"/>
      <c r="B56" s="392"/>
      <c r="C56" s="392"/>
      <c r="D56" s="392"/>
      <c r="E56" s="392"/>
      <c r="F56" s="393"/>
      <c r="G56" s="701"/>
      <c r="H56" s="396"/>
      <c r="I56" s="397"/>
      <c r="J56" s="372"/>
      <c r="K56" s="373"/>
      <c r="L56" s="372"/>
      <c r="M56" s="373"/>
      <c r="N56" s="372"/>
      <c r="O56" s="373"/>
      <c r="P56" s="372"/>
      <c r="Q56" s="373"/>
      <c r="R56" s="376"/>
      <c r="S56" s="377"/>
      <c r="T56" s="634"/>
      <c r="U56" s="635"/>
      <c r="V56" s="635"/>
      <c r="W56" s="635"/>
      <c r="X56" s="636"/>
      <c r="Y56" s="396"/>
      <c r="Z56" s="397"/>
      <c r="AA56" s="372"/>
      <c r="AB56" s="373"/>
      <c r="AC56" s="372"/>
      <c r="AD56" s="373"/>
      <c r="AE56" s="372"/>
      <c r="AF56" s="373"/>
      <c r="AG56" s="372"/>
      <c r="AH56" s="373"/>
      <c r="AI56" s="376"/>
      <c r="AJ56" s="377"/>
      <c r="AK56" s="654"/>
      <c r="AL56" s="657"/>
      <c r="AM56" s="657"/>
      <c r="AN56" s="659"/>
      <c r="AO56" s="640"/>
      <c r="AP56" s="641"/>
      <c r="AQ56" s="662"/>
      <c r="AR56" s="663"/>
      <c r="AS56" s="706"/>
      <c r="AT56" s="707"/>
      <c r="AU56" s="706"/>
      <c r="AV56" s="707"/>
      <c r="AW56" s="706"/>
      <c r="AX56" s="707"/>
      <c r="AY56" s="706"/>
      <c r="AZ56" s="707"/>
      <c r="BA56" s="681"/>
      <c r="BB56" s="682"/>
      <c r="BC56" s="654"/>
      <c r="BD56" s="657"/>
      <c r="BE56" s="657"/>
      <c r="BF56" s="659"/>
      <c r="BG56" s="43"/>
      <c r="BH56" s="697" t="s">
        <v>78</v>
      </c>
      <c r="BI56" s="684"/>
      <c r="BJ56" s="694" t="s">
        <v>26</v>
      </c>
      <c r="BK56" s="684"/>
      <c r="BL56" s="684" t="s">
        <v>79</v>
      </c>
      <c r="BM56" s="685"/>
      <c r="BN56" s="699" t="s">
        <v>19</v>
      </c>
      <c r="BO56" s="690"/>
      <c r="BP56" s="683" t="s">
        <v>80</v>
      </c>
      <c r="BQ56" s="684"/>
      <c r="BR56" s="684"/>
      <c r="BS56" s="685"/>
      <c r="BT56" s="689" t="s">
        <v>19</v>
      </c>
      <c r="BU56" s="690"/>
      <c r="BV56" s="693" t="s">
        <v>79</v>
      </c>
      <c r="BW56" s="684"/>
      <c r="BX56" s="694" t="s">
        <v>26</v>
      </c>
      <c r="BY56" s="684"/>
      <c r="BZ56" s="694" t="s">
        <v>78</v>
      </c>
      <c r="CA56" s="695"/>
    </row>
    <row r="57" spans="1:79" ht="15" customHeight="1" thickTop="1" thickBot="1">
      <c r="A57" s="391"/>
      <c r="B57" s="431" t="s">
        <v>2</v>
      </c>
      <c r="C57" s="431"/>
      <c r="D57" s="431"/>
      <c r="E57" s="431"/>
      <c r="F57" s="432"/>
      <c r="G57" s="702"/>
      <c r="H57" s="433"/>
      <c r="I57" s="434"/>
      <c r="J57" s="383"/>
      <c r="K57" s="384"/>
      <c r="L57" s="383"/>
      <c r="M57" s="384"/>
      <c r="N57" s="383"/>
      <c r="O57" s="384"/>
      <c r="P57" s="383"/>
      <c r="Q57" s="384"/>
      <c r="R57" s="387"/>
      <c r="S57" s="388"/>
      <c r="T57" s="637"/>
      <c r="U57" s="635"/>
      <c r="V57" s="635"/>
      <c r="W57" s="635"/>
      <c r="X57" s="637"/>
      <c r="Y57" s="433"/>
      <c r="Z57" s="434"/>
      <c r="AA57" s="383"/>
      <c r="AB57" s="384"/>
      <c r="AC57" s="383"/>
      <c r="AD57" s="384"/>
      <c r="AE57" s="383"/>
      <c r="AF57" s="384"/>
      <c r="AG57" s="383"/>
      <c r="AH57" s="384"/>
      <c r="AI57" s="387"/>
      <c r="AJ57" s="388"/>
      <c r="AK57" s="655"/>
      <c r="AL57" s="657"/>
      <c r="AM57" s="657"/>
      <c r="AN57" s="659"/>
      <c r="AO57" s="640"/>
      <c r="AP57" s="642"/>
      <c r="AQ57" s="433"/>
      <c r="AR57" s="434"/>
      <c r="AS57" s="383"/>
      <c r="AT57" s="384"/>
      <c r="AU57" s="383"/>
      <c r="AV57" s="384"/>
      <c r="AW57" s="383"/>
      <c r="AX57" s="384"/>
      <c r="AY57" s="383"/>
      <c r="AZ57" s="384"/>
      <c r="BA57" s="387"/>
      <c r="BB57" s="388"/>
      <c r="BC57" s="655"/>
      <c r="BD57" s="657"/>
      <c r="BE57" s="657"/>
      <c r="BF57" s="659"/>
      <c r="BG57" s="43"/>
      <c r="BH57" s="698"/>
      <c r="BI57" s="687"/>
      <c r="BJ57" s="687"/>
      <c r="BK57" s="687"/>
      <c r="BL57" s="687"/>
      <c r="BM57" s="688"/>
      <c r="BN57" s="691"/>
      <c r="BO57" s="692"/>
      <c r="BP57" s="686"/>
      <c r="BQ57" s="687"/>
      <c r="BR57" s="687"/>
      <c r="BS57" s="688"/>
      <c r="BT57" s="691"/>
      <c r="BU57" s="692"/>
      <c r="BV57" s="686"/>
      <c r="BW57" s="687"/>
      <c r="BX57" s="687"/>
      <c r="BY57" s="687"/>
      <c r="BZ57" s="687"/>
      <c r="CA57" s="696"/>
    </row>
    <row r="58" spans="1:79" ht="15" customHeight="1" thickTop="1" thickBot="1">
      <c r="A58" s="391"/>
      <c r="B58" s="431"/>
      <c r="C58" s="431"/>
      <c r="D58" s="431"/>
      <c r="E58" s="431"/>
      <c r="F58" s="432"/>
      <c r="G58" s="702"/>
      <c r="H58" s="435"/>
      <c r="I58" s="436"/>
      <c r="J58" s="385"/>
      <c r="K58" s="386"/>
      <c r="L58" s="385"/>
      <c r="M58" s="386"/>
      <c r="N58" s="385"/>
      <c r="O58" s="386"/>
      <c r="P58" s="385"/>
      <c r="Q58" s="386"/>
      <c r="R58" s="389"/>
      <c r="S58" s="390"/>
      <c r="T58" s="637"/>
      <c r="U58" s="635"/>
      <c r="V58" s="635"/>
      <c r="W58" s="635"/>
      <c r="X58" s="637"/>
      <c r="Y58" s="435"/>
      <c r="Z58" s="436"/>
      <c r="AA58" s="385"/>
      <c r="AB58" s="386"/>
      <c r="AC58" s="385"/>
      <c r="AD58" s="386"/>
      <c r="AE58" s="385"/>
      <c r="AF58" s="386"/>
      <c r="AG58" s="385"/>
      <c r="AH58" s="386"/>
      <c r="AI58" s="389"/>
      <c r="AJ58" s="390"/>
      <c r="AK58" s="655"/>
      <c r="AL58" s="657"/>
      <c r="AM58" s="657"/>
      <c r="AN58" s="659"/>
      <c r="AO58" s="640"/>
      <c r="AP58" s="642"/>
      <c r="AQ58" s="435"/>
      <c r="AR58" s="436"/>
      <c r="AS58" s="385"/>
      <c r="AT58" s="386"/>
      <c r="AU58" s="385"/>
      <c r="AV58" s="386"/>
      <c r="AW58" s="385"/>
      <c r="AX58" s="386"/>
      <c r="AY58" s="385"/>
      <c r="AZ58" s="386"/>
      <c r="BA58" s="389"/>
      <c r="BB58" s="390"/>
      <c r="BC58" s="655"/>
      <c r="BD58" s="657"/>
      <c r="BE58" s="657"/>
      <c r="BF58" s="659"/>
      <c r="BG58" s="43"/>
      <c r="BH58" s="469"/>
      <c r="BI58" s="717"/>
      <c r="BJ58" s="717"/>
      <c r="BK58" s="717"/>
      <c r="BL58" s="717"/>
      <c r="BM58" s="719"/>
      <c r="BN58" s="720"/>
      <c r="BO58" s="721"/>
      <c r="BP58" s="711" t="s">
        <v>87</v>
      </c>
      <c r="BQ58" s="443" t="s">
        <v>86</v>
      </c>
      <c r="BR58" s="367"/>
      <c r="BS58" s="534"/>
      <c r="BT58" s="712"/>
      <c r="BU58" s="713"/>
      <c r="BV58" s="716"/>
      <c r="BW58" s="717"/>
      <c r="BX58" s="717"/>
      <c r="BY58" s="717"/>
      <c r="BZ58" s="717"/>
      <c r="CA58" s="718"/>
    </row>
    <row r="59" spans="1:79" ht="15" customHeight="1" thickTop="1">
      <c r="A59" s="391"/>
      <c r="B59" s="444" t="s">
        <v>27</v>
      </c>
      <c r="C59" s="392" t="s">
        <v>3</v>
      </c>
      <c r="D59" s="392"/>
      <c r="E59" s="392"/>
      <c r="F59" s="393"/>
      <c r="G59" s="701"/>
      <c r="H59" s="409"/>
      <c r="I59" s="410"/>
      <c r="J59" s="413"/>
      <c r="K59" s="414"/>
      <c r="L59" s="413"/>
      <c r="M59" s="414"/>
      <c r="N59" s="413"/>
      <c r="O59" s="414"/>
      <c r="P59" s="413"/>
      <c r="Q59" s="414"/>
      <c r="R59" s="409"/>
      <c r="S59" s="410"/>
      <c r="T59" s="634"/>
      <c r="U59" s="635"/>
      <c r="V59" s="635"/>
      <c r="W59" s="635"/>
      <c r="X59" s="636"/>
      <c r="Y59" s="409"/>
      <c r="Z59" s="410"/>
      <c r="AA59" s="413"/>
      <c r="AB59" s="414"/>
      <c r="AC59" s="413"/>
      <c r="AD59" s="414"/>
      <c r="AE59" s="413"/>
      <c r="AF59" s="414"/>
      <c r="AG59" s="413"/>
      <c r="AH59" s="414"/>
      <c r="AI59" s="409"/>
      <c r="AJ59" s="410"/>
      <c r="AK59" s="654"/>
      <c r="AL59" s="657"/>
      <c r="AM59" s="657"/>
      <c r="AN59" s="659"/>
      <c r="AO59" s="640"/>
      <c r="AP59" s="641"/>
      <c r="AQ59" s="443"/>
      <c r="AR59" s="534"/>
      <c r="AS59" s="536"/>
      <c r="AT59" s="537"/>
      <c r="AU59" s="536"/>
      <c r="AV59" s="537"/>
      <c r="AW59" s="536"/>
      <c r="AX59" s="537"/>
      <c r="AY59" s="536"/>
      <c r="AZ59" s="537"/>
      <c r="BA59" s="443"/>
      <c r="BB59" s="534"/>
      <c r="BC59" s="654"/>
      <c r="BD59" s="657"/>
      <c r="BE59" s="657"/>
      <c r="BF59" s="659"/>
      <c r="BG59" s="43"/>
      <c r="BH59" s="570"/>
      <c r="BI59" s="571"/>
      <c r="BJ59" s="571"/>
      <c r="BK59" s="571"/>
      <c r="BL59" s="571"/>
      <c r="BM59" s="708"/>
      <c r="BN59" s="709"/>
      <c r="BO59" s="710"/>
      <c r="BP59" s="259"/>
      <c r="BQ59" s="430"/>
      <c r="BR59" s="424"/>
      <c r="BS59" s="535"/>
      <c r="BT59" s="714"/>
      <c r="BU59" s="715"/>
      <c r="BV59" s="573"/>
      <c r="BW59" s="571"/>
      <c r="BX59" s="571"/>
      <c r="BY59" s="571"/>
      <c r="BZ59" s="571"/>
      <c r="CA59" s="574"/>
    </row>
    <row r="60" spans="1:79" ht="15" customHeight="1">
      <c r="A60" s="391"/>
      <c r="B60" s="392"/>
      <c r="C60" s="392"/>
      <c r="D60" s="392"/>
      <c r="E60" s="392"/>
      <c r="F60" s="393"/>
      <c r="G60" s="701"/>
      <c r="H60" s="411"/>
      <c r="I60" s="412"/>
      <c r="J60" s="415"/>
      <c r="K60" s="416"/>
      <c r="L60" s="415"/>
      <c r="M60" s="416"/>
      <c r="N60" s="415"/>
      <c r="O60" s="416"/>
      <c r="P60" s="415"/>
      <c r="Q60" s="416"/>
      <c r="R60" s="411"/>
      <c r="S60" s="412"/>
      <c r="T60" s="634"/>
      <c r="U60" s="635"/>
      <c r="V60" s="635"/>
      <c r="W60" s="635"/>
      <c r="X60" s="636"/>
      <c r="Y60" s="411"/>
      <c r="Z60" s="412"/>
      <c r="AA60" s="415"/>
      <c r="AB60" s="416"/>
      <c r="AC60" s="415"/>
      <c r="AD60" s="416"/>
      <c r="AE60" s="415"/>
      <c r="AF60" s="416"/>
      <c r="AG60" s="415"/>
      <c r="AH60" s="416"/>
      <c r="AI60" s="411"/>
      <c r="AJ60" s="412"/>
      <c r="AK60" s="654"/>
      <c r="AL60" s="657"/>
      <c r="AM60" s="657"/>
      <c r="AN60" s="659"/>
      <c r="AO60" s="640"/>
      <c r="AP60" s="641"/>
      <c r="AQ60" s="430"/>
      <c r="AR60" s="535"/>
      <c r="AS60" s="538"/>
      <c r="AT60" s="539"/>
      <c r="AU60" s="538"/>
      <c r="AV60" s="539"/>
      <c r="AW60" s="538"/>
      <c r="AX60" s="539"/>
      <c r="AY60" s="538"/>
      <c r="AZ60" s="539"/>
      <c r="BA60" s="430"/>
      <c r="BB60" s="535"/>
      <c r="BC60" s="654"/>
      <c r="BD60" s="657"/>
      <c r="BE60" s="657"/>
      <c r="BF60" s="659"/>
      <c r="BG60" s="43"/>
      <c r="BH60" s="570"/>
      <c r="BI60" s="571"/>
      <c r="BJ60" s="571"/>
      <c r="BK60" s="571"/>
      <c r="BL60" s="571"/>
      <c r="BM60" s="708"/>
      <c r="BN60" s="709"/>
      <c r="BO60" s="710"/>
      <c r="BP60" s="259" t="s">
        <v>88</v>
      </c>
      <c r="BQ60" s="430" t="s">
        <v>86</v>
      </c>
      <c r="BR60" s="424"/>
      <c r="BS60" s="535"/>
      <c r="BT60" s="714"/>
      <c r="BU60" s="715"/>
      <c r="BV60" s="573"/>
      <c r="BW60" s="571"/>
      <c r="BX60" s="571"/>
      <c r="BY60" s="571"/>
      <c r="BZ60" s="571"/>
      <c r="CA60" s="574"/>
    </row>
    <row r="61" spans="1:79" ht="15" customHeight="1">
      <c r="A61" s="391"/>
      <c r="B61" s="392"/>
      <c r="C61" s="450" t="s">
        <v>28</v>
      </c>
      <c r="D61" s="392"/>
      <c r="E61" s="392"/>
      <c r="F61" s="393"/>
      <c r="G61" s="701"/>
      <c r="H61" s="451" t="s">
        <v>29</v>
      </c>
      <c r="I61" s="452"/>
      <c r="J61" s="455" t="s">
        <v>29</v>
      </c>
      <c r="K61" s="456"/>
      <c r="L61" s="455" t="s">
        <v>29</v>
      </c>
      <c r="M61" s="456"/>
      <c r="N61" s="455" t="s">
        <v>29</v>
      </c>
      <c r="O61" s="456"/>
      <c r="P61" s="455" t="s">
        <v>29</v>
      </c>
      <c r="Q61" s="456"/>
      <c r="R61" s="446" t="s">
        <v>29</v>
      </c>
      <c r="S61" s="447"/>
      <c r="T61" s="634"/>
      <c r="U61" s="635"/>
      <c r="V61" s="635"/>
      <c r="W61" s="635"/>
      <c r="X61" s="636"/>
      <c r="Y61" s="451" t="s">
        <v>29</v>
      </c>
      <c r="Z61" s="452"/>
      <c r="AA61" s="455" t="s">
        <v>29</v>
      </c>
      <c r="AB61" s="456"/>
      <c r="AC61" s="455" t="s">
        <v>29</v>
      </c>
      <c r="AD61" s="456"/>
      <c r="AE61" s="455" t="s">
        <v>29</v>
      </c>
      <c r="AF61" s="456"/>
      <c r="AG61" s="455" t="s">
        <v>29</v>
      </c>
      <c r="AH61" s="456"/>
      <c r="AI61" s="446" t="s">
        <v>29</v>
      </c>
      <c r="AJ61" s="447"/>
      <c r="AK61" s="654"/>
      <c r="AL61" s="657"/>
      <c r="AM61" s="657"/>
      <c r="AN61" s="659"/>
      <c r="AO61" s="640"/>
      <c r="AP61" s="641"/>
      <c r="AQ61" s="540" t="s">
        <v>29</v>
      </c>
      <c r="AR61" s="541"/>
      <c r="AS61" s="544" t="s">
        <v>29</v>
      </c>
      <c r="AT61" s="545"/>
      <c r="AU61" s="544" t="s">
        <v>29</v>
      </c>
      <c r="AV61" s="545"/>
      <c r="AW61" s="544" t="s">
        <v>29</v>
      </c>
      <c r="AX61" s="545"/>
      <c r="AY61" s="544" t="s">
        <v>29</v>
      </c>
      <c r="AZ61" s="545"/>
      <c r="BA61" s="560" t="s">
        <v>29</v>
      </c>
      <c r="BB61" s="561"/>
      <c r="BC61" s="654"/>
      <c r="BD61" s="657"/>
      <c r="BE61" s="657"/>
      <c r="BF61" s="659"/>
      <c r="BG61" s="43"/>
      <c r="BH61" s="570"/>
      <c r="BI61" s="571"/>
      <c r="BJ61" s="571"/>
      <c r="BK61" s="571"/>
      <c r="BL61" s="571"/>
      <c r="BM61" s="708"/>
      <c r="BN61" s="709"/>
      <c r="BO61" s="710"/>
      <c r="BP61" s="259"/>
      <c r="BQ61" s="430"/>
      <c r="BR61" s="424"/>
      <c r="BS61" s="535"/>
      <c r="BT61" s="714"/>
      <c r="BU61" s="715"/>
      <c r="BV61" s="573"/>
      <c r="BW61" s="571"/>
      <c r="BX61" s="571"/>
      <c r="BY61" s="571"/>
      <c r="BZ61" s="571"/>
      <c r="CA61" s="574"/>
    </row>
    <row r="62" spans="1:79" ht="15" customHeight="1">
      <c r="A62" s="391"/>
      <c r="B62" s="392"/>
      <c r="C62" s="392"/>
      <c r="D62" s="392"/>
      <c r="E62" s="392"/>
      <c r="F62" s="393"/>
      <c r="G62" s="701"/>
      <c r="H62" s="453"/>
      <c r="I62" s="454"/>
      <c r="J62" s="457"/>
      <c r="K62" s="458"/>
      <c r="L62" s="457"/>
      <c r="M62" s="458"/>
      <c r="N62" s="457"/>
      <c r="O62" s="458"/>
      <c r="P62" s="457"/>
      <c r="Q62" s="458"/>
      <c r="R62" s="448"/>
      <c r="S62" s="449"/>
      <c r="T62" s="634"/>
      <c r="U62" s="635"/>
      <c r="V62" s="635"/>
      <c r="W62" s="635"/>
      <c r="X62" s="636"/>
      <c r="Y62" s="453"/>
      <c r="Z62" s="454"/>
      <c r="AA62" s="457"/>
      <c r="AB62" s="458"/>
      <c r="AC62" s="457"/>
      <c r="AD62" s="458"/>
      <c r="AE62" s="457"/>
      <c r="AF62" s="458"/>
      <c r="AG62" s="457"/>
      <c r="AH62" s="458"/>
      <c r="AI62" s="448"/>
      <c r="AJ62" s="449"/>
      <c r="AK62" s="654"/>
      <c r="AL62" s="657"/>
      <c r="AM62" s="657"/>
      <c r="AN62" s="659"/>
      <c r="AO62" s="640"/>
      <c r="AP62" s="641"/>
      <c r="AQ62" s="542"/>
      <c r="AR62" s="543"/>
      <c r="AS62" s="546"/>
      <c r="AT62" s="547"/>
      <c r="AU62" s="546"/>
      <c r="AV62" s="547"/>
      <c r="AW62" s="546"/>
      <c r="AX62" s="547"/>
      <c r="AY62" s="546"/>
      <c r="AZ62" s="547"/>
      <c r="BA62" s="562"/>
      <c r="BB62" s="563"/>
      <c r="BC62" s="654"/>
      <c r="BD62" s="657"/>
      <c r="BE62" s="657"/>
      <c r="BF62" s="659"/>
      <c r="BG62" s="43"/>
      <c r="BH62" s="570"/>
      <c r="BI62" s="571"/>
      <c r="BJ62" s="571"/>
      <c r="BK62" s="571"/>
      <c r="BL62" s="571"/>
      <c r="BM62" s="708"/>
      <c r="BN62" s="709"/>
      <c r="BO62" s="710"/>
      <c r="BP62" s="259" t="s">
        <v>89</v>
      </c>
      <c r="BQ62" s="430" t="s">
        <v>86</v>
      </c>
      <c r="BR62" s="424"/>
      <c r="BS62" s="535"/>
      <c r="BT62" s="714"/>
      <c r="BU62" s="715"/>
      <c r="BV62" s="573"/>
      <c r="BW62" s="571"/>
      <c r="BX62" s="571"/>
      <c r="BY62" s="571"/>
      <c r="BZ62" s="571"/>
      <c r="CA62" s="574"/>
    </row>
    <row r="63" spans="1:79" ht="15" customHeight="1" thickBot="1">
      <c r="A63" s="391"/>
      <c r="B63" s="392"/>
      <c r="C63" s="392"/>
      <c r="D63" s="392"/>
      <c r="E63" s="392"/>
      <c r="F63" s="393"/>
      <c r="G63" s="701"/>
      <c r="H63" s="453" t="s">
        <v>29</v>
      </c>
      <c r="I63" s="454"/>
      <c r="J63" s="457" t="s">
        <v>29</v>
      </c>
      <c r="K63" s="458"/>
      <c r="L63" s="457" t="s">
        <v>29</v>
      </c>
      <c r="M63" s="458"/>
      <c r="N63" s="457" t="s">
        <v>29</v>
      </c>
      <c r="O63" s="458"/>
      <c r="P63" s="457" t="s">
        <v>29</v>
      </c>
      <c r="Q63" s="458"/>
      <c r="R63" s="448" t="s">
        <v>29</v>
      </c>
      <c r="S63" s="449"/>
      <c r="T63" s="634"/>
      <c r="U63" s="635"/>
      <c r="V63" s="635"/>
      <c r="W63" s="635"/>
      <c r="X63" s="636"/>
      <c r="Y63" s="453" t="s">
        <v>29</v>
      </c>
      <c r="Z63" s="454"/>
      <c r="AA63" s="457" t="s">
        <v>29</v>
      </c>
      <c r="AB63" s="458"/>
      <c r="AC63" s="457" t="s">
        <v>29</v>
      </c>
      <c r="AD63" s="458"/>
      <c r="AE63" s="457" t="s">
        <v>29</v>
      </c>
      <c r="AF63" s="458"/>
      <c r="AG63" s="457" t="s">
        <v>29</v>
      </c>
      <c r="AH63" s="458"/>
      <c r="AI63" s="448" t="s">
        <v>29</v>
      </c>
      <c r="AJ63" s="449"/>
      <c r="AK63" s="654"/>
      <c r="AL63" s="657"/>
      <c r="AM63" s="657"/>
      <c r="AN63" s="659"/>
      <c r="AO63" s="640"/>
      <c r="AP63" s="641"/>
      <c r="AQ63" s="542" t="s">
        <v>29</v>
      </c>
      <c r="AR63" s="543"/>
      <c r="AS63" s="546" t="s">
        <v>29</v>
      </c>
      <c r="AT63" s="547"/>
      <c r="AU63" s="546" t="s">
        <v>29</v>
      </c>
      <c r="AV63" s="547"/>
      <c r="AW63" s="546" t="s">
        <v>29</v>
      </c>
      <c r="AX63" s="547"/>
      <c r="AY63" s="546" t="s">
        <v>29</v>
      </c>
      <c r="AZ63" s="547"/>
      <c r="BA63" s="562" t="s">
        <v>29</v>
      </c>
      <c r="BB63" s="563"/>
      <c r="BC63" s="654"/>
      <c r="BD63" s="657"/>
      <c r="BE63" s="657"/>
      <c r="BF63" s="659"/>
      <c r="BG63" s="43"/>
      <c r="BH63" s="582"/>
      <c r="BI63" s="578"/>
      <c r="BJ63" s="578"/>
      <c r="BK63" s="578"/>
      <c r="BL63" s="578"/>
      <c r="BM63" s="722"/>
      <c r="BN63" s="723"/>
      <c r="BO63" s="724"/>
      <c r="BP63" s="725"/>
      <c r="BQ63" s="726"/>
      <c r="BR63" s="727"/>
      <c r="BS63" s="728"/>
      <c r="BT63" s="729"/>
      <c r="BU63" s="730"/>
      <c r="BV63" s="580"/>
      <c r="BW63" s="578"/>
      <c r="BX63" s="578"/>
      <c r="BY63" s="578"/>
      <c r="BZ63" s="578"/>
      <c r="CA63" s="581"/>
    </row>
    <row r="64" spans="1:79" ht="15" customHeight="1">
      <c r="A64" s="391"/>
      <c r="B64" s="392"/>
      <c r="C64" s="392"/>
      <c r="D64" s="392"/>
      <c r="E64" s="392"/>
      <c r="F64" s="393"/>
      <c r="G64" s="701"/>
      <c r="H64" s="462"/>
      <c r="I64" s="463"/>
      <c r="J64" s="464"/>
      <c r="K64" s="465"/>
      <c r="L64" s="464"/>
      <c r="M64" s="465"/>
      <c r="N64" s="464"/>
      <c r="O64" s="465"/>
      <c r="P64" s="464"/>
      <c r="Q64" s="465"/>
      <c r="R64" s="466"/>
      <c r="S64" s="467"/>
      <c r="T64" s="634"/>
      <c r="U64" s="635"/>
      <c r="V64" s="635"/>
      <c r="W64" s="635"/>
      <c r="X64" s="636"/>
      <c r="Y64" s="462"/>
      <c r="Z64" s="463"/>
      <c r="AA64" s="464"/>
      <c r="AB64" s="465"/>
      <c r="AC64" s="464"/>
      <c r="AD64" s="465"/>
      <c r="AE64" s="464"/>
      <c r="AF64" s="465"/>
      <c r="AG64" s="464"/>
      <c r="AH64" s="465"/>
      <c r="AI64" s="466"/>
      <c r="AJ64" s="467"/>
      <c r="AK64" s="654"/>
      <c r="AL64" s="657"/>
      <c r="AM64" s="657"/>
      <c r="AN64" s="659"/>
      <c r="AO64" s="640"/>
      <c r="AP64" s="641"/>
      <c r="AQ64" s="548"/>
      <c r="AR64" s="549"/>
      <c r="AS64" s="550"/>
      <c r="AT64" s="551"/>
      <c r="AU64" s="550"/>
      <c r="AV64" s="551"/>
      <c r="AW64" s="550"/>
      <c r="AX64" s="551"/>
      <c r="AY64" s="550"/>
      <c r="AZ64" s="551"/>
      <c r="BA64" s="564"/>
      <c r="BB64" s="565"/>
      <c r="BC64" s="654"/>
      <c r="BD64" s="657"/>
      <c r="BE64" s="657"/>
      <c r="BF64" s="659"/>
      <c r="BG64" s="43"/>
      <c r="BH64" s="736"/>
      <c r="BI64" s="734"/>
      <c r="BJ64" s="734"/>
      <c r="BK64" s="734"/>
      <c r="BL64" s="734"/>
      <c r="BM64" s="737"/>
      <c r="BN64" s="738"/>
      <c r="BO64" s="739"/>
      <c r="BP64" s="740" t="s">
        <v>90</v>
      </c>
      <c r="BQ64" s="683" t="s">
        <v>86</v>
      </c>
      <c r="BR64" s="684"/>
      <c r="BS64" s="685"/>
      <c r="BT64" s="731"/>
      <c r="BU64" s="732"/>
      <c r="BV64" s="733"/>
      <c r="BW64" s="734"/>
      <c r="BX64" s="734"/>
      <c r="BY64" s="734"/>
      <c r="BZ64" s="734"/>
      <c r="CA64" s="735"/>
    </row>
    <row r="65" spans="1:79" ht="15" customHeight="1" thickBot="1">
      <c r="A65" s="444" t="s">
        <v>25</v>
      </c>
      <c r="B65" s="476"/>
      <c r="C65" s="477" t="s">
        <v>4</v>
      </c>
      <c r="D65" s="477"/>
      <c r="E65" s="477" t="s">
        <v>101</v>
      </c>
      <c r="F65" s="478"/>
      <c r="G65" s="701"/>
      <c r="H65" s="568">
        <v>1</v>
      </c>
      <c r="I65" s="569">
        <v>4</v>
      </c>
      <c r="J65" s="567">
        <v>1</v>
      </c>
      <c r="K65" s="566">
        <v>4</v>
      </c>
      <c r="L65" s="567">
        <v>1</v>
      </c>
      <c r="M65" s="566">
        <v>4</v>
      </c>
      <c r="N65" s="567">
        <v>1</v>
      </c>
      <c r="O65" s="566">
        <v>4</v>
      </c>
      <c r="P65" s="567">
        <v>1</v>
      </c>
      <c r="Q65" s="566">
        <v>4</v>
      </c>
      <c r="R65" s="568">
        <v>1</v>
      </c>
      <c r="S65" s="569">
        <v>4</v>
      </c>
      <c r="T65" s="426" t="s">
        <v>24</v>
      </c>
      <c r="U65" s="424"/>
      <c r="V65" s="424"/>
      <c r="W65" s="424"/>
      <c r="X65" s="425"/>
      <c r="Y65" s="568">
        <v>1</v>
      </c>
      <c r="Z65" s="569">
        <v>4</v>
      </c>
      <c r="AA65" s="567">
        <v>1</v>
      </c>
      <c r="AB65" s="566">
        <v>4</v>
      </c>
      <c r="AC65" s="567">
        <v>1</v>
      </c>
      <c r="AD65" s="566">
        <v>4</v>
      </c>
      <c r="AE65" s="567">
        <v>1</v>
      </c>
      <c r="AF65" s="566">
        <v>4</v>
      </c>
      <c r="AG65" s="567">
        <v>1</v>
      </c>
      <c r="AH65" s="566">
        <v>4</v>
      </c>
      <c r="AI65" s="568">
        <v>1</v>
      </c>
      <c r="AJ65" s="569">
        <v>4</v>
      </c>
      <c r="AK65" s="744" t="s">
        <v>23</v>
      </c>
      <c r="AL65" s="745"/>
      <c r="AM65" s="745"/>
      <c r="AN65" s="746"/>
      <c r="AO65" s="640"/>
      <c r="AP65" s="641"/>
      <c r="AQ65" s="568">
        <v>1</v>
      </c>
      <c r="AR65" s="569">
        <v>4</v>
      </c>
      <c r="AS65" s="567">
        <v>1</v>
      </c>
      <c r="AT65" s="566">
        <v>4</v>
      </c>
      <c r="AU65" s="567">
        <v>1</v>
      </c>
      <c r="AV65" s="566">
        <v>4</v>
      </c>
      <c r="AW65" s="567">
        <v>1</v>
      </c>
      <c r="AX65" s="566">
        <v>4</v>
      </c>
      <c r="AY65" s="567">
        <v>1</v>
      </c>
      <c r="AZ65" s="566">
        <v>4</v>
      </c>
      <c r="BA65" s="568">
        <v>1</v>
      </c>
      <c r="BB65" s="569">
        <v>4</v>
      </c>
      <c r="BC65" s="552" t="s">
        <v>23</v>
      </c>
      <c r="BD65" s="553"/>
      <c r="BE65" s="553"/>
      <c r="BF65" s="554"/>
      <c r="BG65" s="43"/>
      <c r="BH65" s="582"/>
      <c r="BI65" s="578"/>
      <c r="BJ65" s="578"/>
      <c r="BK65" s="578"/>
      <c r="BL65" s="578"/>
      <c r="BM65" s="722"/>
      <c r="BN65" s="723"/>
      <c r="BO65" s="724"/>
      <c r="BP65" s="725"/>
      <c r="BQ65" s="726"/>
      <c r="BR65" s="727"/>
      <c r="BS65" s="728"/>
      <c r="BT65" s="729"/>
      <c r="BU65" s="730"/>
      <c r="BV65" s="580"/>
      <c r="BW65" s="578"/>
      <c r="BX65" s="578"/>
      <c r="BY65" s="578"/>
      <c r="BZ65" s="578"/>
      <c r="CA65" s="581"/>
    </row>
    <row r="66" spans="1:79" ht="15" customHeight="1">
      <c r="A66" s="476"/>
      <c r="B66" s="476"/>
      <c r="C66" s="477"/>
      <c r="D66" s="477"/>
      <c r="E66" s="477"/>
      <c r="F66" s="478"/>
      <c r="G66" s="701"/>
      <c r="H66" s="568"/>
      <c r="I66" s="569"/>
      <c r="J66" s="567"/>
      <c r="K66" s="566"/>
      <c r="L66" s="567"/>
      <c r="M66" s="566"/>
      <c r="N66" s="567"/>
      <c r="O66" s="566"/>
      <c r="P66" s="567"/>
      <c r="Q66" s="566"/>
      <c r="R66" s="568"/>
      <c r="S66" s="569"/>
      <c r="T66" s="426"/>
      <c r="U66" s="424"/>
      <c r="V66" s="424"/>
      <c r="W66" s="424"/>
      <c r="X66" s="425"/>
      <c r="Y66" s="568"/>
      <c r="Z66" s="569"/>
      <c r="AA66" s="567"/>
      <c r="AB66" s="566"/>
      <c r="AC66" s="567"/>
      <c r="AD66" s="566"/>
      <c r="AE66" s="567"/>
      <c r="AF66" s="566"/>
      <c r="AG66" s="567"/>
      <c r="AH66" s="566"/>
      <c r="AI66" s="568"/>
      <c r="AJ66" s="569"/>
      <c r="AK66" s="747"/>
      <c r="AL66" s="748"/>
      <c r="AM66" s="748"/>
      <c r="AN66" s="749"/>
      <c r="AO66" s="640"/>
      <c r="AP66" s="641"/>
      <c r="AQ66" s="568"/>
      <c r="AR66" s="569"/>
      <c r="AS66" s="567"/>
      <c r="AT66" s="566"/>
      <c r="AU66" s="567"/>
      <c r="AV66" s="566"/>
      <c r="AW66" s="567"/>
      <c r="AX66" s="566"/>
      <c r="AY66" s="567"/>
      <c r="AZ66" s="566"/>
      <c r="BA66" s="568"/>
      <c r="BB66" s="569"/>
      <c r="BC66" s="555"/>
      <c r="BD66" s="365"/>
      <c r="BE66" s="365"/>
      <c r="BF66" s="556"/>
      <c r="BG66" s="43"/>
      <c r="BH66" s="741" t="s">
        <v>77</v>
      </c>
      <c r="BI66" s="362"/>
      <c r="BJ66" s="362"/>
      <c r="BK66" s="362"/>
      <c r="BL66" s="362"/>
      <c r="BM66" s="742"/>
      <c r="BN66" s="743" t="s">
        <v>94</v>
      </c>
      <c r="BO66" s="362"/>
      <c r="BP66" s="362"/>
      <c r="BQ66" s="362"/>
      <c r="BR66" s="362"/>
      <c r="BS66" s="742"/>
      <c r="BT66" s="743" t="s">
        <v>95</v>
      </c>
      <c r="BU66" s="362"/>
      <c r="BV66" s="362"/>
      <c r="BW66" s="362"/>
      <c r="BX66" s="362"/>
      <c r="BY66" s="362"/>
      <c r="BZ66" s="362"/>
      <c r="CA66" s="756"/>
    </row>
    <row r="67" spans="1:79" ht="15" customHeight="1" thickBot="1">
      <c r="A67" s="476"/>
      <c r="B67" s="476"/>
      <c r="C67" s="477" t="s">
        <v>6</v>
      </c>
      <c r="D67" s="477"/>
      <c r="E67" s="477" t="s">
        <v>102</v>
      </c>
      <c r="F67" s="478"/>
      <c r="G67" s="701"/>
      <c r="H67" s="568">
        <v>2</v>
      </c>
      <c r="I67" s="569">
        <v>5</v>
      </c>
      <c r="J67" s="567">
        <v>2</v>
      </c>
      <c r="K67" s="566">
        <v>5</v>
      </c>
      <c r="L67" s="567">
        <v>2</v>
      </c>
      <c r="M67" s="566">
        <v>5</v>
      </c>
      <c r="N67" s="567">
        <v>2</v>
      </c>
      <c r="O67" s="566">
        <v>5</v>
      </c>
      <c r="P67" s="567">
        <v>2</v>
      </c>
      <c r="Q67" s="566">
        <v>5</v>
      </c>
      <c r="R67" s="568">
        <v>2</v>
      </c>
      <c r="S67" s="569">
        <v>5</v>
      </c>
      <c r="T67" s="750" t="s">
        <v>104</v>
      </c>
      <c r="U67" s="751"/>
      <c r="V67" s="751"/>
      <c r="W67" s="751"/>
      <c r="X67" s="752"/>
      <c r="Y67" s="568">
        <v>2</v>
      </c>
      <c r="Z67" s="569">
        <v>5</v>
      </c>
      <c r="AA67" s="567">
        <v>2</v>
      </c>
      <c r="AB67" s="566">
        <v>5</v>
      </c>
      <c r="AC67" s="567">
        <v>2</v>
      </c>
      <c r="AD67" s="566">
        <v>5</v>
      </c>
      <c r="AE67" s="567">
        <v>2</v>
      </c>
      <c r="AF67" s="566">
        <v>5</v>
      </c>
      <c r="AG67" s="567">
        <v>2</v>
      </c>
      <c r="AH67" s="566">
        <v>5</v>
      </c>
      <c r="AI67" s="568">
        <v>2</v>
      </c>
      <c r="AJ67" s="569">
        <v>5</v>
      </c>
      <c r="AK67" s="757" t="s">
        <v>104</v>
      </c>
      <c r="AL67" s="758"/>
      <c r="AM67" s="758"/>
      <c r="AN67" s="759"/>
      <c r="AO67" s="640"/>
      <c r="AP67" s="641"/>
      <c r="AQ67" s="568">
        <v>2</v>
      </c>
      <c r="AR67" s="569">
        <v>5</v>
      </c>
      <c r="AS67" s="567">
        <v>2</v>
      </c>
      <c r="AT67" s="566">
        <v>5</v>
      </c>
      <c r="AU67" s="567">
        <v>2</v>
      </c>
      <c r="AV67" s="566">
        <v>5</v>
      </c>
      <c r="AW67" s="567">
        <v>2</v>
      </c>
      <c r="AX67" s="566">
        <v>5</v>
      </c>
      <c r="AY67" s="567">
        <v>2</v>
      </c>
      <c r="AZ67" s="566">
        <v>5</v>
      </c>
      <c r="BA67" s="568">
        <v>2</v>
      </c>
      <c r="BB67" s="569">
        <v>5</v>
      </c>
      <c r="BC67" s="757" t="s">
        <v>104</v>
      </c>
      <c r="BD67" s="758"/>
      <c r="BE67" s="758"/>
      <c r="BF67" s="759"/>
      <c r="BG67" s="43"/>
      <c r="BH67" s="13"/>
      <c r="BI67" s="276" t="s">
        <v>91</v>
      </c>
      <c r="BJ67" s="276"/>
      <c r="BK67" s="276" t="s">
        <v>92</v>
      </c>
      <c r="BL67" s="276"/>
      <c r="BM67" s="763"/>
      <c r="BN67" s="14"/>
      <c r="BO67" s="276" t="s">
        <v>91</v>
      </c>
      <c r="BP67" s="276"/>
      <c r="BQ67" s="276" t="s">
        <v>92</v>
      </c>
      <c r="BR67" s="276"/>
      <c r="BS67" s="763"/>
      <c r="BT67" s="14"/>
      <c r="BU67" s="15"/>
      <c r="BV67" s="15"/>
      <c r="BW67" s="364" t="s">
        <v>91</v>
      </c>
      <c r="BX67" s="364"/>
      <c r="BY67" s="276" t="s">
        <v>92</v>
      </c>
      <c r="BZ67" s="276"/>
      <c r="CA67" s="764"/>
    </row>
    <row r="68" spans="1:79" ht="15" customHeight="1" thickTop="1">
      <c r="A68" s="476"/>
      <c r="B68" s="476"/>
      <c r="C68" s="477"/>
      <c r="D68" s="477"/>
      <c r="E68" s="477"/>
      <c r="F68" s="478"/>
      <c r="G68" s="701"/>
      <c r="H68" s="568"/>
      <c r="I68" s="569"/>
      <c r="J68" s="567"/>
      <c r="K68" s="566"/>
      <c r="L68" s="567"/>
      <c r="M68" s="566"/>
      <c r="N68" s="567"/>
      <c r="O68" s="566"/>
      <c r="P68" s="567"/>
      <c r="Q68" s="566"/>
      <c r="R68" s="568"/>
      <c r="S68" s="569"/>
      <c r="T68" s="753"/>
      <c r="U68" s="754"/>
      <c r="V68" s="754"/>
      <c r="W68" s="754"/>
      <c r="X68" s="755"/>
      <c r="Y68" s="568"/>
      <c r="Z68" s="569"/>
      <c r="AA68" s="567"/>
      <c r="AB68" s="566"/>
      <c r="AC68" s="567"/>
      <c r="AD68" s="566"/>
      <c r="AE68" s="567"/>
      <c r="AF68" s="566"/>
      <c r="AG68" s="567"/>
      <c r="AH68" s="566"/>
      <c r="AI68" s="568"/>
      <c r="AJ68" s="569"/>
      <c r="AK68" s="760"/>
      <c r="AL68" s="761"/>
      <c r="AM68" s="761"/>
      <c r="AN68" s="762"/>
      <c r="AO68" s="640"/>
      <c r="AP68" s="641"/>
      <c r="AQ68" s="568"/>
      <c r="AR68" s="569"/>
      <c r="AS68" s="567"/>
      <c r="AT68" s="566"/>
      <c r="AU68" s="567"/>
      <c r="AV68" s="566"/>
      <c r="AW68" s="567"/>
      <c r="AX68" s="566"/>
      <c r="AY68" s="567"/>
      <c r="AZ68" s="566"/>
      <c r="BA68" s="568"/>
      <c r="BB68" s="569"/>
      <c r="BC68" s="760"/>
      <c r="BD68" s="761"/>
      <c r="BE68" s="761"/>
      <c r="BF68" s="762"/>
      <c r="BG68" s="43"/>
      <c r="BH68" s="765" t="s">
        <v>93</v>
      </c>
      <c r="BI68" s="766"/>
      <c r="BJ68" s="766"/>
      <c r="BK68" s="766"/>
      <c r="BL68" s="766"/>
      <c r="BM68" s="766"/>
      <c r="BN68" s="771" t="s">
        <v>149</v>
      </c>
      <c r="BO68" s="772"/>
      <c r="BP68" s="772"/>
      <c r="BQ68" s="772"/>
      <c r="BR68" s="772"/>
      <c r="BS68" s="772"/>
      <c r="BT68" s="772"/>
      <c r="BU68" s="772"/>
      <c r="BV68" s="772"/>
      <c r="BW68" s="777" t="s">
        <v>148</v>
      </c>
      <c r="BX68" s="778"/>
      <c r="BY68" s="778"/>
      <c r="BZ68" s="778"/>
      <c r="CA68" s="779"/>
    </row>
    <row r="69" spans="1:79" ht="15" customHeight="1">
      <c r="A69" s="476"/>
      <c r="B69" s="476"/>
      <c r="C69" s="477" t="s">
        <v>100</v>
      </c>
      <c r="D69" s="477"/>
      <c r="E69" s="477" t="s">
        <v>103</v>
      </c>
      <c r="F69" s="478"/>
      <c r="G69" s="701"/>
      <c r="H69" s="596">
        <v>3</v>
      </c>
      <c r="I69" s="569">
        <v>6</v>
      </c>
      <c r="J69" s="567">
        <v>3</v>
      </c>
      <c r="K69" s="566">
        <v>6</v>
      </c>
      <c r="L69" s="567">
        <v>3</v>
      </c>
      <c r="M69" s="566">
        <v>6</v>
      </c>
      <c r="N69" s="567">
        <v>3</v>
      </c>
      <c r="O69" s="566">
        <v>6</v>
      </c>
      <c r="P69" s="567">
        <v>3</v>
      </c>
      <c r="Q69" s="566">
        <v>6</v>
      </c>
      <c r="R69" s="568">
        <v>3</v>
      </c>
      <c r="S69" s="569">
        <v>6</v>
      </c>
      <c r="T69" s="750" t="s">
        <v>29</v>
      </c>
      <c r="U69" s="670"/>
      <c r="V69" s="670"/>
      <c r="W69" s="670"/>
      <c r="X69" s="678"/>
      <c r="Y69" s="596">
        <v>3</v>
      </c>
      <c r="Z69" s="569">
        <v>6</v>
      </c>
      <c r="AA69" s="567">
        <v>3</v>
      </c>
      <c r="AB69" s="566">
        <v>6</v>
      </c>
      <c r="AC69" s="567">
        <v>3</v>
      </c>
      <c r="AD69" s="566">
        <v>6</v>
      </c>
      <c r="AE69" s="567">
        <v>3</v>
      </c>
      <c r="AF69" s="566">
        <v>6</v>
      </c>
      <c r="AG69" s="567">
        <v>3</v>
      </c>
      <c r="AH69" s="566">
        <v>6</v>
      </c>
      <c r="AI69" s="568">
        <v>3</v>
      </c>
      <c r="AJ69" s="569">
        <v>6</v>
      </c>
      <c r="AK69" s="750" t="s">
        <v>29</v>
      </c>
      <c r="AL69" s="670"/>
      <c r="AM69" s="670"/>
      <c r="AN69" s="678"/>
      <c r="AO69" s="640"/>
      <c r="AP69" s="641"/>
      <c r="AQ69" s="596">
        <v>3</v>
      </c>
      <c r="AR69" s="569">
        <v>6</v>
      </c>
      <c r="AS69" s="567">
        <v>3</v>
      </c>
      <c r="AT69" s="566">
        <v>6</v>
      </c>
      <c r="AU69" s="567">
        <v>3</v>
      </c>
      <c r="AV69" s="566">
        <v>6</v>
      </c>
      <c r="AW69" s="567">
        <v>3</v>
      </c>
      <c r="AX69" s="566">
        <v>6</v>
      </c>
      <c r="AY69" s="567">
        <v>3</v>
      </c>
      <c r="AZ69" s="566">
        <v>6</v>
      </c>
      <c r="BA69" s="568">
        <v>3</v>
      </c>
      <c r="BB69" s="569">
        <v>6</v>
      </c>
      <c r="BC69" s="750" t="s">
        <v>29</v>
      </c>
      <c r="BD69" s="670"/>
      <c r="BE69" s="670"/>
      <c r="BF69" s="678"/>
      <c r="BG69" s="43"/>
      <c r="BH69" s="767"/>
      <c r="BI69" s="768"/>
      <c r="BJ69" s="768"/>
      <c r="BK69" s="768"/>
      <c r="BL69" s="768"/>
      <c r="BM69" s="768"/>
      <c r="BN69" s="773"/>
      <c r="BO69" s="774"/>
      <c r="BP69" s="774"/>
      <c r="BQ69" s="774"/>
      <c r="BR69" s="774"/>
      <c r="BS69" s="774"/>
      <c r="BT69" s="774"/>
      <c r="BU69" s="774"/>
      <c r="BV69" s="774"/>
      <c r="BW69" s="780"/>
      <c r="BX69" s="780"/>
      <c r="BY69" s="780"/>
      <c r="BZ69" s="780"/>
      <c r="CA69" s="781"/>
    </row>
    <row r="70" spans="1:79" ht="15" customHeight="1" thickBot="1">
      <c r="A70" s="476"/>
      <c r="B70" s="476"/>
      <c r="C70" s="477"/>
      <c r="D70" s="477"/>
      <c r="E70" s="477"/>
      <c r="F70" s="478"/>
      <c r="G70" s="703"/>
      <c r="H70" s="597"/>
      <c r="I70" s="598"/>
      <c r="J70" s="599"/>
      <c r="K70" s="600"/>
      <c r="L70" s="599"/>
      <c r="M70" s="600"/>
      <c r="N70" s="599"/>
      <c r="O70" s="600"/>
      <c r="P70" s="599"/>
      <c r="Q70" s="600"/>
      <c r="R70" s="607"/>
      <c r="S70" s="598"/>
      <c r="T70" s="784"/>
      <c r="U70" s="283"/>
      <c r="V70" s="283"/>
      <c r="W70" s="283"/>
      <c r="X70" s="785"/>
      <c r="Y70" s="597"/>
      <c r="Z70" s="598"/>
      <c r="AA70" s="599"/>
      <c r="AB70" s="600"/>
      <c r="AC70" s="599"/>
      <c r="AD70" s="600"/>
      <c r="AE70" s="599"/>
      <c r="AF70" s="600"/>
      <c r="AG70" s="599"/>
      <c r="AH70" s="600"/>
      <c r="AI70" s="607"/>
      <c r="AJ70" s="598"/>
      <c r="AK70" s="784"/>
      <c r="AL70" s="283"/>
      <c r="AM70" s="283"/>
      <c r="AN70" s="785"/>
      <c r="AO70" s="643"/>
      <c r="AP70" s="644"/>
      <c r="AQ70" s="597"/>
      <c r="AR70" s="598"/>
      <c r="AS70" s="599"/>
      <c r="AT70" s="600"/>
      <c r="AU70" s="599"/>
      <c r="AV70" s="600"/>
      <c r="AW70" s="599"/>
      <c r="AX70" s="600"/>
      <c r="AY70" s="599"/>
      <c r="AZ70" s="600"/>
      <c r="BA70" s="607"/>
      <c r="BB70" s="598"/>
      <c r="BC70" s="784"/>
      <c r="BD70" s="283"/>
      <c r="BE70" s="283"/>
      <c r="BF70" s="785"/>
      <c r="BG70" s="43"/>
      <c r="BH70" s="769"/>
      <c r="BI70" s="770"/>
      <c r="BJ70" s="770"/>
      <c r="BK70" s="770"/>
      <c r="BL70" s="770"/>
      <c r="BM70" s="770"/>
      <c r="BN70" s="775"/>
      <c r="BO70" s="776"/>
      <c r="BP70" s="776"/>
      <c r="BQ70" s="776"/>
      <c r="BR70" s="776"/>
      <c r="BS70" s="776"/>
      <c r="BT70" s="776"/>
      <c r="BU70" s="776"/>
      <c r="BV70" s="776"/>
      <c r="BW70" s="782"/>
      <c r="BX70" s="782"/>
      <c r="BY70" s="782"/>
      <c r="BZ70" s="782"/>
      <c r="CA70" s="783"/>
    </row>
    <row r="71" spans="1:79" ht="21" customHeight="1" thickTop="1">
      <c r="A71" s="43"/>
      <c r="B71" s="786" t="s">
        <v>357</v>
      </c>
      <c r="C71" s="786"/>
      <c r="D71" s="786"/>
      <c r="E71" s="786"/>
      <c r="F71" s="786"/>
      <c r="G71" s="786"/>
      <c r="H71" s="786"/>
      <c r="I71" s="786"/>
      <c r="J71" s="786"/>
      <c r="K71" s="786"/>
      <c r="L71" s="786"/>
      <c r="M71" s="786"/>
      <c r="N71" s="786"/>
      <c r="O71" s="786"/>
      <c r="P71" s="786"/>
      <c r="Q71" s="786"/>
      <c r="R71" s="786"/>
      <c r="S71" s="786"/>
      <c r="T71" s="786"/>
      <c r="U71" s="786"/>
      <c r="V71" s="786"/>
      <c r="W71" s="786"/>
      <c r="X71" s="786"/>
      <c r="Y71" s="786"/>
      <c r="Z71" s="786"/>
      <c r="AA71" s="786"/>
      <c r="AB71" s="786"/>
      <c r="AC71" s="786"/>
      <c r="AD71" s="786"/>
      <c r="AE71" s="786"/>
      <c r="AF71" s="786"/>
      <c r="AG71" s="786"/>
      <c r="AH71" s="786"/>
      <c r="AI71" s="786"/>
      <c r="AJ71" s="786"/>
      <c r="AK71" s="786"/>
      <c r="AL71" s="786"/>
      <c r="AM71" s="786"/>
      <c r="AN71" s="786"/>
      <c r="AO71" s="786"/>
      <c r="AP71" s="786"/>
      <c r="AQ71" s="786"/>
      <c r="AR71" s="786"/>
      <c r="AS71" s="786"/>
      <c r="AT71" s="786"/>
      <c r="AU71" s="786"/>
      <c r="AV71" s="786"/>
      <c r="AW71" s="786"/>
      <c r="AX71" s="786"/>
      <c r="AY71" s="786"/>
      <c r="AZ71" s="786"/>
      <c r="BA71" s="786"/>
      <c r="BB71" s="786"/>
      <c r="BC71" s="786"/>
      <c r="BD71" s="786"/>
      <c r="BE71" s="786"/>
      <c r="BF71" s="786"/>
      <c r="BG71" s="786"/>
      <c r="BH71" s="786"/>
      <c r="BI71" s="786"/>
      <c r="BJ71" s="786"/>
      <c r="BK71" s="786"/>
      <c r="BL71" s="786"/>
      <c r="BM71" s="786"/>
      <c r="BN71" s="786"/>
      <c r="BO71" s="786"/>
      <c r="BP71" s="786"/>
      <c r="BQ71" s="786"/>
      <c r="BR71" s="786"/>
      <c r="BS71" s="786"/>
      <c r="BT71" s="786"/>
      <c r="BU71" s="786"/>
      <c r="BV71" s="786"/>
      <c r="BW71" s="786"/>
      <c r="BX71" s="786"/>
      <c r="BY71" s="786"/>
      <c r="BZ71" s="786"/>
      <c r="CA71" s="786"/>
    </row>
  </sheetData>
  <mergeCells count="974">
    <mergeCell ref="B71:CA71"/>
    <mergeCell ref="AD5:AO6"/>
    <mergeCell ref="Z1:BH2"/>
    <mergeCell ref="AX69:AX70"/>
    <mergeCell ref="AY69:AY70"/>
    <mergeCell ref="AZ69:AZ70"/>
    <mergeCell ref="BA69:BA70"/>
    <mergeCell ref="BB69:BB70"/>
    <mergeCell ref="BC69:BF70"/>
    <mergeCell ref="AR69:AR70"/>
    <mergeCell ref="AS69:AS70"/>
    <mergeCell ref="AT69:AT70"/>
    <mergeCell ref="AU69:AU70"/>
    <mergeCell ref="AV69:AV70"/>
    <mergeCell ref="AW69:AW70"/>
    <mergeCell ref="AG69:AG70"/>
    <mergeCell ref="AH69:AH70"/>
    <mergeCell ref="AI69:AI70"/>
    <mergeCell ref="AJ69:AJ70"/>
    <mergeCell ref="AK69:AN70"/>
    <mergeCell ref="AQ69:AQ70"/>
    <mergeCell ref="AA69:AA70"/>
    <mergeCell ref="AB69:AB70"/>
    <mergeCell ref="AC69:AC70"/>
    <mergeCell ref="AD69:AD70"/>
    <mergeCell ref="AE69:AE70"/>
    <mergeCell ref="AF69:AF70"/>
    <mergeCell ref="Q69:Q70"/>
    <mergeCell ref="R69:R70"/>
    <mergeCell ref="S69:S70"/>
    <mergeCell ref="T69:X70"/>
    <mergeCell ref="Y69:Y70"/>
    <mergeCell ref="Z69:Z70"/>
    <mergeCell ref="K69:K70"/>
    <mergeCell ref="L69:L70"/>
    <mergeCell ref="M69:M70"/>
    <mergeCell ref="N69:N70"/>
    <mergeCell ref="O69:O70"/>
    <mergeCell ref="P69:P70"/>
    <mergeCell ref="BW67:BX67"/>
    <mergeCell ref="BY67:CA67"/>
    <mergeCell ref="BH68:BM70"/>
    <mergeCell ref="BN68:BV70"/>
    <mergeCell ref="BW68:CA70"/>
    <mergeCell ref="BO67:BP67"/>
    <mergeCell ref="BQ67:BS67"/>
    <mergeCell ref="AH67:AH68"/>
    <mergeCell ref="AI67:AI68"/>
    <mergeCell ref="AJ67:AJ68"/>
    <mergeCell ref="Y67:Y68"/>
    <mergeCell ref="Z67:Z68"/>
    <mergeCell ref="AA67:AA68"/>
    <mergeCell ref="AB67:AB68"/>
    <mergeCell ref="AC67:AC68"/>
    <mergeCell ref="AD67:AD68"/>
    <mergeCell ref="O67:O68"/>
    <mergeCell ref="P67:P68"/>
    <mergeCell ref="C69:D70"/>
    <mergeCell ref="E69:F70"/>
    <mergeCell ref="H69:H70"/>
    <mergeCell ref="I69:I70"/>
    <mergeCell ref="J69:J70"/>
    <mergeCell ref="BB67:BB68"/>
    <mergeCell ref="BC67:BF68"/>
    <mergeCell ref="BI67:BJ67"/>
    <mergeCell ref="BK67:BM67"/>
    <mergeCell ref="AV67:AV68"/>
    <mergeCell ref="AW67:AW68"/>
    <mergeCell ref="AX67:AX68"/>
    <mergeCell ref="AY67:AY68"/>
    <mergeCell ref="AZ67:AZ68"/>
    <mergeCell ref="BA67:BA68"/>
    <mergeCell ref="AK67:AN68"/>
    <mergeCell ref="AQ67:AQ68"/>
    <mergeCell ref="AR67:AR68"/>
    <mergeCell ref="AS67:AS68"/>
    <mergeCell ref="AT67:AT68"/>
    <mergeCell ref="AU67:AU68"/>
    <mergeCell ref="AE67:AE68"/>
    <mergeCell ref="AF67:AF68"/>
    <mergeCell ref="AG67:AG68"/>
    <mergeCell ref="Q67:Q68"/>
    <mergeCell ref="R67:R68"/>
    <mergeCell ref="S67:S68"/>
    <mergeCell ref="T67:X68"/>
    <mergeCell ref="BT66:CA66"/>
    <mergeCell ref="C67:D68"/>
    <mergeCell ref="E67:F68"/>
    <mergeCell ref="H67:H68"/>
    <mergeCell ref="I67:I68"/>
    <mergeCell ref="J67:J68"/>
    <mergeCell ref="K67:K68"/>
    <mergeCell ref="L67:L68"/>
    <mergeCell ref="M67:M68"/>
    <mergeCell ref="N67:N68"/>
    <mergeCell ref="AW65:AW66"/>
    <mergeCell ref="AX65:AX66"/>
    <mergeCell ref="AY65:AY66"/>
    <mergeCell ref="AZ65:AZ66"/>
    <mergeCell ref="BA65:BA66"/>
    <mergeCell ref="BB65:BB66"/>
    <mergeCell ref="AQ65:AQ66"/>
    <mergeCell ref="AR65:AR66"/>
    <mergeCell ref="AS65:AS66"/>
    <mergeCell ref="AT65:AT66"/>
    <mergeCell ref="AU65:AU66"/>
    <mergeCell ref="AV65:AV66"/>
    <mergeCell ref="AF65:AF66"/>
    <mergeCell ref="AG65:AG66"/>
    <mergeCell ref="AH65:AH66"/>
    <mergeCell ref="AI65:AI66"/>
    <mergeCell ref="AJ65:AJ66"/>
    <mergeCell ref="AK65:AN66"/>
    <mergeCell ref="Z65:Z66"/>
    <mergeCell ref="AA65:AA66"/>
    <mergeCell ref="AB65:AB66"/>
    <mergeCell ref="AC65:AC66"/>
    <mergeCell ref="AD65:AD66"/>
    <mergeCell ref="AE65:AE66"/>
    <mergeCell ref="Q65:Q66"/>
    <mergeCell ref="R65:R66"/>
    <mergeCell ref="S65:S66"/>
    <mergeCell ref="T65:X66"/>
    <mergeCell ref="Y65:Y66"/>
    <mergeCell ref="J65:J66"/>
    <mergeCell ref="K65:K66"/>
    <mergeCell ref="L65:L66"/>
    <mergeCell ref="M65:M66"/>
    <mergeCell ref="N65:N66"/>
    <mergeCell ref="O65:O66"/>
    <mergeCell ref="BT64:BU65"/>
    <mergeCell ref="BV64:BW65"/>
    <mergeCell ref="BX64:BY65"/>
    <mergeCell ref="BZ64:CA65"/>
    <mergeCell ref="A65:B70"/>
    <mergeCell ref="C65:D66"/>
    <mergeCell ref="E65:F66"/>
    <mergeCell ref="H65:H66"/>
    <mergeCell ref="I65:I66"/>
    <mergeCell ref="BA63:BB64"/>
    <mergeCell ref="BH64:BI65"/>
    <mergeCell ref="BJ64:BK65"/>
    <mergeCell ref="BL64:BM65"/>
    <mergeCell ref="BN64:BO65"/>
    <mergeCell ref="BP64:BP65"/>
    <mergeCell ref="BC65:BF66"/>
    <mergeCell ref="BH66:BM66"/>
    <mergeCell ref="BN66:BS66"/>
    <mergeCell ref="AA63:AB64"/>
    <mergeCell ref="AC63:AD64"/>
    <mergeCell ref="AE63:AF64"/>
    <mergeCell ref="AG63:AH64"/>
    <mergeCell ref="AI63:AJ64"/>
    <mergeCell ref="P65:P66"/>
    <mergeCell ref="BV62:BW63"/>
    <mergeCell ref="BX62:BY63"/>
    <mergeCell ref="BZ62:CA63"/>
    <mergeCell ref="H63:I64"/>
    <mergeCell ref="J63:K64"/>
    <mergeCell ref="L63:M64"/>
    <mergeCell ref="N63:O64"/>
    <mergeCell ref="P63:Q64"/>
    <mergeCell ref="R63:S64"/>
    <mergeCell ref="Y63:Z64"/>
    <mergeCell ref="BJ62:BK63"/>
    <mergeCell ref="BL62:BM63"/>
    <mergeCell ref="BN62:BO63"/>
    <mergeCell ref="BP62:BP63"/>
    <mergeCell ref="BQ62:BS63"/>
    <mergeCell ref="BT62:BU63"/>
    <mergeCell ref="AS61:AT62"/>
    <mergeCell ref="AU61:AV62"/>
    <mergeCell ref="AW61:AX62"/>
    <mergeCell ref="AY61:AZ62"/>
    <mergeCell ref="BA61:BB62"/>
    <mergeCell ref="BH62:BI63"/>
    <mergeCell ref="AS63:AT64"/>
    <mergeCell ref="BQ64:BS65"/>
    <mergeCell ref="AU63:AV64"/>
    <mergeCell ref="AW63:AX64"/>
    <mergeCell ref="AY63:AZ64"/>
    <mergeCell ref="R61:S62"/>
    <mergeCell ref="Y61:Z62"/>
    <mergeCell ref="AA61:AB62"/>
    <mergeCell ref="AC61:AD62"/>
    <mergeCell ref="AE61:AF62"/>
    <mergeCell ref="AG61:AH62"/>
    <mergeCell ref="AQ63:AR64"/>
    <mergeCell ref="AC59:AD60"/>
    <mergeCell ref="AE59:AF60"/>
    <mergeCell ref="AG59:AH60"/>
    <mergeCell ref="AI59:AJ60"/>
    <mergeCell ref="AQ59:AR60"/>
    <mergeCell ref="AS59:AT60"/>
    <mergeCell ref="L59:M60"/>
    <mergeCell ref="N59:O60"/>
    <mergeCell ref="P59:Q60"/>
    <mergeCell ref="R59:S60"/>
    <mergeCell ref="Y59:Z60"/>
    <mergeCell ref="AA59:AB60"/>
    <mergeCell ref="AE57:AF58"/>
    <mergeCell ref="BV60:BW61"/>
    <mergeCell ref="BX60:BY61"/>
    <mergeCell ref="BZ60:CA61"/>
    <mergeCell ref="AY59:AZ60"/>
    <mergeCell ref="BA59:BB60"/>
    <mergeCell ref="BH60:BI61"/>
    <mergeCell ref="BJ60:BK61"/>
    <mergeCell ref="BL60:BM61"/>
    <mergeCell ref="BN60:BO61"/>
    <mergeCell ref="BP58:BP59"/>
    <mergeCell ref="BQ58:BS59"/>
    <mergeCell ref="BT58:BU59"/>
    <mergeCell ref="BV58:BW59"/>
    <mergeCell ref="BX58:BY59"/>
    <mergeCell ref="BZ58:CA59"/>
    <mergeCell ref="BP60:BP61"/>
    <mergeCell ref="BQ60:BS61"/>
    <mergeCell ref="BT60:BU61"/>
    <mergeCell ref="BH58:BI59"/>
    <mergeCell ref="BJ58:BK59"/>
    <mergeCell ref="BL58:BM59"/>
    <mergeCell ref="BN58:BO59"/>
    <mergeCell ref="AS55:AT56"/>
    <mergeCell ref="AU55:AV56"/>
    <mergeCell ref="AW55:AX56"/>
    <mergeCell ref="AY55:AZ56"/>
    <mergeCell ref="AG57:AH58"/>
    <mergeCell ref="AI57:AJ58"/>
    <mergeCell ref="AQ57:AR58"/>
    <mergeCell ref="AS57:AT58"/>
    <mergeCell ref="AU57:AV58"/>
    <mergeCell ref="AW57:AX58"/>
    <mergeCell ref="A55:A64"/>
    <mergeCell ref="B55:F56"/>
    <mergeCell ref="H55:I56"/>
    <mergeCell ref="J55:K56"/>
    <mergeCell ref="L55:M56"/>
    <mergeCell ref="N55:O56"/>
    <mergeCell ref="B59:B64"/>
    <mergeCell ref="C59:F60"/>
    <mergeCell ref="H59:I60"/>
    <mergeCell ref="J59:K60"/>
    <mergeCell ref="G53:G70"/>
    <mergeCell ref="H53:J54"/>
    <mergeCell ref="K53:P54"/>
    <mergeCell ref="B57:F58"/>
    <mergeCell ref="H57:I58"/>
    <mergeCell ref="J57:K58"/>
    <mergeCell ref="L57:M58"/>
    <mergeCell ref="N57:O58"/>
    <mergeCell ref="P57:Q58"/>
    <mergeCell ref="C61:F64"/>
    <mergeCell ref="H61:I62"/>
    <mergeCell ref="J61:K62"/>
    <mergeCell ref="L61:M62"/>
    <mergeCell ref="N61:O62"/>
    <mergeCell ref="BA53:BB54"/>
    <mergeCell ref="BC53:BF54"/>
    <mergeCell ref="BH53:CA53"/>
    <mergeCell ref="BH54:BI55"/>
    <mergeCell ref="BJ54:BO55"/>
    <mergeCell ref="BP54:BQ55"/>
    <mergeCell ref="BR54:BS55"/>
    <mergeCell ref="BT54:BY55"/>
    <mergeCell ref="BZ54:CA55"/>
    <mergeCell ref="BD55:BD64"/>
    <mergeCell ref="BA55:BB56"/>
    <mergeCell ref="BC55:BC64"/>
    <mergeCell ref="BA57:BB58"/>
    <mergeCell ref="BP56:BS57"/>
    <mergeCell ref="BT56:BU57"/>
    <mergeCell ref="BV56:BW57"/>
    <mergeCell ref="BX56:BY57"/>
    <mergeCell ref="BZ56:CA57"/>
    <mergeCell ref="BE55:BE64"/>
    <mergeCell ref="BF55:BF64"/>
    <mergeCell ref="BH56:BI57"/>
    <mergeCell ref="BJ56:BK57"/>
    <mergeCell ref="BL56:BM57"/>
    <mergeCell ref="BN56:BO57"/>
    <mergeCell ref="AC50:AC51"/>
    <mergeCell ref="AB53:AG54"/>
    <mergeCell ref="AH53:AJ54"/>
    <mergeCell ref="AK53:AN54"/>
    <mergeCell ref="AO53:AP70"/>
    <mergeCell ref="AQ53:AS54"/>
    <mergeCell ref="AT53:AZ54"/>
    <mergeCell ref="AA55:AB56"/>
    <mergeCell ref="AC55:AD56"/>
    <mergeCell ref="AE55:AF56"/>
    <mergeCell ref="AG55:AH56"/>
    <mergeCell ref="AY57:AZ58"/>
    <mergeCell ref="AU59:AV60"/>
    <mergeCell ref="AW59:AX60"/>
    <mergeCell ref="AI55:AJ56"/>
    <mergeCell ref="AK55:AK64"/>
    <mergeCell ref="AL55:AL64"/>
    <mergeCell ref="AM55:AM64"/>
    <mergeCell ref="AN55:AN64"/>
    <mergeCell ref="AQ55:AR56"/>
    <mergeCell ref="AI61:AJ62"/>
    <mergeCell ref="AQ61:AR62"/>
    <mergeCell ref="AA57:AB58"/>
    <mergeCell ref="AC57:AD58"/>
    <mergeCell ref="AA50:AA51"/>
    <mergeCell ref="Q53:R54"/>
    <mergeCell ref="T53:X54"/>
    <mergeCell ref="Z53:AA54"/>
    <mergeCell ref="P55:Q56"/>
    <mergeCell ref="R55:S56"/>
    <mergeCell ref="T55:X64"/>
    <mergeCell ref="Y55:Z56"/>
    <mergeCell ref="AB50:AB51"/>
    <mergeCell ref="R57:S58"/>
    <mergeCell ref="Y57:Z58"/>
    <mergeCell ref="P61:Q62"/>
    <mergeCell ref="L50:L51"/>
    <mergeCell ref="M50:M51"/>
    <mergeCell ref="N50:N51"/>
    <mergeCell ref="O50:O51"/>
    <mergeCell ref="P50:P51"/>
    <mergeCell ref="Q50:Q51"/>
    <mergeCell ref="AW49:AZ51"/>
    <mergeCell ref="BA49:BF51"/>
    <mergeCell ref="BH49:BQ51"/>
    <mergeCell ref="R48:R49"/>
    <mergeCell ref="S48:S49"/>
    <mergeCell ref="T48:X49"/>
    <mergeCell ref="Y48:Y49"/>
    <mergeCell ref="Z48:Z49"/>
    <mergeCell ref="BH46:BQ48"/>
    <mergeCell ref="AD50:AD51"/>
    <mergeCell ref="AE50:AE51"/>
    <mergeCell ref="AF50:AF51"/>
    <mergeCell ref="AG50:AG51"/>
    <mergeCell ref="R50:R51"/>
    <mergeCell ref="S50:S51"/>
    <mergeCell ref="T50:X51"/>
    <mergeCell ref="Y50:Y51"/>
    <mergeCell ref="Z50:Z51"/>
    <mergeCell ref="BR49:CA51"/>
    <mergeCell ref="C50:D51"/>
    <mergeCell ref="E50:F51"/>
    <mergeCell ref="H50:H51"/>
    <mergeCell ref="I50:I51"/>
    <mergeCell ref="J50:J51"/>
    <mergeCell ref="K50:K51"/>
    <mergeCell ref="AG48:AG49"/>
    <mergeCell ref="AH48:AH49"/>
    <mergeCell ref="AI48:AI49"/>
    <mergeCell ref="AJ48:AJ49"/>
    <mergeCell ref="AK48:AO49"/>
    <mergeCell ref="AQ49:AV51"/>
    <mergeCell ref="AH50:AH51"/>
    <mergeCell ref="AI50:AI51"/>
    <mergeCell ref="AJ50:AJ51"/>
    <mergeCell ref="AK50:AO51"/>
    <mergeCell ref="AA48:AA49"/>
    <mergeCell ref="AB48:AB49"/>
    <mergeCell ref="AC48:AC49"/>
    <mergeCell ref="AD48:AD49"/>
    <mergeCell ref="AE48:AE49"/>
    <mergeCell ref="AF48:AF49"/>
    <mergeCell ref="Q48:Q49"/>
    <mergeCell ref="R46:R47"/>
    <mergeCell ref="S46:S47"/>
    <mergeCell ref="T46:X47"/>
    <mergeCell ref="K48:K49"/>
    <mergeCell ref="L48:L49"/>
    <mergeCell ref="M48:M49"/>
    <mergeCell ref="N48:N49"/>
    <mergeCell ref="O48:O49"/>
    <mergeCell ref="P48:P49"/>
    <mergeCell ref="Q44:Q45"/>
    <mergeCell ref="R44:R45"/>
    <mergeCell ref="S44:S45"/>
    <mergeCell ref="Y44:Y45"/>
    <mergeCell ref="Z44:Z45"/>
    <mergeCell ref="AA44:AA45"/>
    <mergeCell ref="K44:K45"/>
    <mergeCell ref="L44:L45"/>
    <mergeCell ref="BR46:CA48"/>
    <mergeCell ref="AE46:AE47"/>
    <mergeCell ref="AF46:AF47"/>
    <mergeCell ref="AG46:AG47"/>
    <mergeCell ref="AH46:AH47"/>
    <mergeCell ref="AI46:AI47"/>
    <mergeCell ref="AJ46:AJ47"/>
    <mergeCell ref="Y46:Y47"/>
    <mergeCell ref="Z46:Z47"/>
    <mergeCell ref="AA46:AA47"/>
    <mergeCell ref="AB46:AB47"/>
    <mergeCell ref="AC46:AC47"/>
    <mergeCell ref="AD46:AD47"/>
    <mergeCell ref="O46:O47"/>
    <mergeCell ref="P46:P47"/>
    <mergeCell ref="Q46:Q47"/>
    <mergeCell ref="M44:M45"/>
    <mergeCell ref="N44:N45"/>
    <mergeCell ref="O44:O45"/>
    <mergeCell ref="P44:P45"/>
    <mergeCell ref="A44:B51"/>
    <mergeCell ref="C44:D45"/>
    <mergeCell ref="E44:F45"/>
    <mergeCell ref="H44:H45"/>
    <mergeCell ref="I44:I45"/>
    <mergeCell ref="J44:J45"/>
    <mergeCell ref="C46:D47"/>
    <mergeCell ref="E46:F47"/>
    <mergeCell ref="H46:H47"/>
    <mergeCell ref="I46:I47"/>
    <mergeCell ref="J46:J47"/>
    <mergeCell ref="K46:K47"/>
    <mergeCell ref="L46:L47"/>
    <mergeCell ref="M46:M47"/>
    <mergeCell ref="N46:N47"/>
    <mergeCell ref="C48:D49"/>
    <mergeCell ref="E48:F49"/>
    <mergeCell ref="H48:H49"/>
    <mergeCell ref="I48:I49"/>
    <mergeCell ref="J48:J49"/>
    <mergeCell ref="AO42:AO45"/>
    <mergeCell ref="BH42:BI43"/>
    <mergeCell ref="BJ42:BQ43"/>
    <mergeCell ref="BR42:BS43"/>
    <mergeCell ref="BT42:CA43"/>
    <mergeCell ref="AQ43:AV45"/>
    <mergeCell ref="AW43:AZ48"/>
    <mergeCell ref="BA43:BF45"/>
    <mergeCell ref="BJ44:BQ45"/>
    <mergeCell ref="BR44:BS45"/>
    <mergeCell ref="BT44:CA45"/>
    <mergeCell ref="BH44:BI45"/>
    <mergeCell ref="AK46:AO47"/>
    <mergeCell ref="AQ46:AV48"/>
    <mergeCell ref="BA46:BF48"/>
    <mergeCell ref="AG42:AH43"/>
    <mergeCell ref="AI42:AJ43"/>
    <mergeCell ref="AK42:AK45"/>
    <mergeCell ref="AL42:AL45"/>
    <mergeCell ref="AM42:AM45"/>
    <mergeCell ref="AN42:AN45"/>
    <mergeCell ref="W42:W45"/>
    <mergeCell ref="X42:X45"/>
    <mergeCell ref="Y42:Z43"/>
    <mergeCell ref="AA42:AB43"/>
    <mergeCell ref="AC42:AD43"/>
    <mergeCell ref="AE42:AF43"/>
    <mergeCell ref="AB44:AB45"/>
    <mergeCell ref="AC44:AC45"/>
    <mergeCell ref="AD44:AD45"/>
    <mergeCell ref="AE44:AE45"/>
    <mergeCell ref="AF44:AF45"/>
    <mergeCell ref="AG44:AG45"/>
    <mergeCell ref="AH44:AH45"/>
    <mergeCell ref="AI44:AI45"/>
    <mergeCell ref="AJ44:AJ45"/>
    <mergeCell ref="R42:S43"/>
    <mergeCell ref="T42:T45"/>
    <mergeCell ref="U42:U45"/>
    <mergeCell ref="V42:V45"/>
    <mergeCell ref="R40:S41"/>
    <mergeCell ref="Y40:Z41"/>
    <mergeCell ref="AA40:AB41"/>
    <mergeCell ref="AC40:AD41"/>
    <mergeCell ref="AE40:AF41"/>
    <mergeCell ref="T38:T41"/>
    <mergeCell ref="U38:U41"/>
    <mergeCell ref="V38:V41"/>
    <mergeCell ref="W38:W41"/>
    <mergeCell ref="X38:X41"/>
    <mergeCell ref="Y38:Z39"/>
    <mergeCell ref="AL38:AL41"/>
    <mergeCell ref="AM38:AM41"/>
    <mergeCell ref="BH40:CA41"/>
    <mergeCell ref="AG40:AH41"/>
    <mergeCell ref="R38:S39"/>
    <mergeCell ref="R36:S37"/>
    <mergeCell ref="BJ38:BQ39"/>
    <mergeCell ref="BR38:BS39"/>
    <mergeCell ref="BT38:CA39"/>
    <mergeCell ref="AQ40:AS42"/>
    <mergeCell ref="AT40:AX42"/>
    <mergeCell ref="AY40:BA42"/>
    <mergeCell ref="BB40:BF42"/>
    <mergeCell ref="AA38:AB39"/>
    <mergeCell ref="AC38:AD39"/>
    <mergeCell ref="AE38:AF39"/>
    <mergeCell ref="AG38:AH39"/>
    <mergeCell ref="AI38:AJ39"/>
    <mergeCell ref="AK38:AK41"/>
    <mergeCell ref="AI40:AJ41"/>
    <mergeCell ref="AY37:BA39"/>
    <mergeCell ref="BB37:BF39"/>
    <mergeCell ref="AL34:AL37"/>
    <mergeCell ref="AM34:AM37"/>
    <mergeCell ref="AT34:AX36"/>
    <mergeCell ref="B36:F37"/>
    <mergeCell ref="H36:I37"/>
    <mergeCell ref="J36:K37"/>
    <mergeCell ref="L36:M37"/>
    <mergeCell ref="N36:O37"/>
    <mergeCell ref="P36:Q37"/>
    <mergeCell ref="U34:U37"/>
    <mergeCell ref="V34:V37"/>
    <mergeCell ref="W34:W37"/>
    <mergeCell ref="X34:X37"/>
    <mergeCell ref="B38:B43"/>
    <mergeCell ref="C38:F39"/>
    <mergeCell ref="H38:I39"/>
    <mergeCell ref="J38:K39"/>
    <mergeCell ref="L38:M39"/>
    <mergeCell ref="N38:O39"/>
    <mergeCell ref="P38:Q39"/>
    <mergeCell ref="C40:F43"/>
    <mergeCell ref="H40:I41"/>
    <mergeCell ref="J40:K41"/>
    <mergeCell ref="L40:M41"/>
    <mergeCell ref="N40:O41"/>
    <mergeCell ref="P40:Q41"/>
    <mergeCell ref="H42:I43"/>
    <mergeCell ref="J42:K43"/>
    <mergeCell ref="L42:M43"/>
    <mergeCell ref="N42:O43"/>
    <mergeCell ref="P42:Q43"/>
    <mergeCell ref="BR34:BS35"/>
    <mergeCell ref="BT34:CA35"/>
    <mergeCell ref="BH36:BI37"/>
    <mergeCell ref="BJ36:BQ37"/>
    <mergeCell ref="BR36:BS37"/>
    <mergeCell ref="BT36:CA37"/>
    <mergeCell ref="Y36:Z37"/>
    <mergeCell ref="AA36:AB37"/>
    <mergeCell ref="AC36:AD37"/>
    <mergeCell ref="AE36:AF37"/>
    <mergeCell ref="AG36:AH37"/>
    <mergeCell ref="AQ37:AS39"/>
    <mergeCell ref="AT37:AX39"/>
    <mergeCell ref="AN38:AN41"/>
    <mergeCell ref="AO38:AO41"/>
    <mergeCell ref="BH38:BI39"/>
    <mergeCell ref="Y34:Z35"/>
    <mergeCell ref="AY34:BA36"/>
    <mergeCell ref="BB34:BF36"/>
    <mergeCell ref="BH34:BI35"/>
    <mergeCell ref="BJ34:BQ35"/>
    <mergeCell ref="AN34:AN37"/>
    <mergeCell ref="AO34:AO37"/>
    <mergeCell ref="AQ34:AS36"/>
    <mergeCell ref="BR32:BS33"/>
    <mergeCell ref="BT32:CA33"/>
    <mergeCell ref="A34:A43"/>
    <mergeCell ref="B34:F35"/>
    <mergeCell ref="H34:I35"/>
    <mergeCell ref="J34:K35"/>
    <mergeCell ref="L34:M35"/>
    <mergeCell ref="N34:O35"/>
    <mergeCell ref="P34:Q35"/>
    <mergeCell ref="R34:S35"/>
    <mergeCell ref="Z32:AA33"/>
    <mergeCell ref="AB32:AG33"/>
    <mergeCell ref="AH32:AJ33"/>
    <mergeCell ref="AK32:AO33"/>
    <mergeCell ref="BH32:BI33"/>
    <mergeCell ref="BJ32:BQ33"/>
    <mergeCell ref="AA34:AB35"/>
    <mergeCell ref="AC34:AD35"/>
    <mergeCell ref="AE34:AF35"/>
    <mergeCell ref="AG34:AH35"/>
    <mergeCell ref="AI34:AJ35"/>
    <mergeCell ref="AK34:AK37"/>
    <mergeCell ref="AI36:AJ37"/>
    <mergeCell ref="T34:T37"/>
    <mergeCell ref="BT30:CA31"/>
    <mergeCell ref="AQ31:AS33"/>
    <mergeCell ref="AT31:AX33"/>
    <mergeCell ref="AY31:BA33"/>
    <mergeCell ref="BB31:BF33"/>
    <mergeCell ref="G32:G51"/>
    <mergeCell ref="H32:J33"/>
    <mergeCell ref="K32:P33"/>
    <mergeCell ref="Q32:R33"/>
    <mergeCell ref="T32:X33"/>
    <mergeCell ref="AT30:AX30"/>
    <mergeCell ref="AY30:BA30"/>
    <mergeCell ref="BB30:BF30"/>
    <mergeCell ref="BH30:BI31"/>
    <mergeCell ref="BJ30:BQ31"/>
    <mergeCell ref="BR30:BS31"/>
    <mergeCell ref="AD29:AD30"/>
    <mergeCell ref="AE29:AE30"/>
    <mergeCell ref="AF29:AF30"/>
    <mergeCell ref="AG29:AG30"/>
    <mergeCell ref="AH29:AH30"/>
    <mergeCell ref="AI29:AI30"/>
    <mergeCell ref="T29:X30"/>
    <mergeCell ref="Y29:Y30"/>
    <mergeCell ref="Z29:Z30"/>
    <mergeCell ref="AA29:AA30"/>
    <mergeCell ref="AB29:AB30"/>
    <mergeCell ref="AC29:AC30"/>
    <mergeCell ref="N29:N30"/>
    <mergeCell ref="O29:O30"/>
    <mergeCell ref="P29:P30"/>
    <mergeCell ref="Q29:Q30"/>
    <mergeCell ref="R29:R30"/>
    <mergeCell ref="S29:S30"/>
    <mergeCell ref="BR28:BS29"/>
    <mergeCell ref="BT28:CA29"/>
    <mergeCell ref="C29:D30"/>
    <mergeCell ref="E29:F30"/>
    <mergeCell ref="H29:H30"/>
    <mergeCell ref="I29:I30"/>
    <mergeCell ref="J29:J30"/>
    <mergeCell ref="K29:K30"/>
    <mergeCell ref="L29:L30"/>
    <mergeCell ref="M29:M30"/>
    <mergeCell ref="AH27:AH28"/>
    <mergeCell ref="AI27:AI28"/>
    <mergeCell ref="AJ27:AJ28"/>
    <mergeCell ref="AK27:AO28"/>
    <mergeCell ref="BH28:BI29"/>
    <mergeCell ref="BJ28:BQ29"/>
    <mergeCell ref="AJ29:AJ30"/>
    <mergeCell ref="AK29:AO30"/>
    <mergeCell ref="AQ29:BF29"/>
    <mergeCell ref="AQ30:AS30"/>
    <mergeCell ref="AB27:AB28"/>
    <mergeCell ref="AC27:AC28"/>
    <mergeCell ref="AD27:AD28"/>
    <mergeCell ref="AE27:AE28"/>
    <mergeCell ref="AF27:AF28"/>
    <mergeCell ref="AG27:AG28"/>
    <mergeCell ref="R27:R28"/>
    <mergeCell ref="S27:S28"/>
    <mergeCell ref="T27:X28"/>
    <mergeCell ref="Y27:Y28"/>
    <mergeCell ref="Z27:Z28"/>
    <mergeCell ref="AA27:AA28"/>
    <mergeCell ref="L27:L28"/>
    <mergeCell ref="M27:M28"/>
    <mergeCell ref="N27:N28"/>
    <mergeCell ref="O27:O28"/>
    <mergeCell ref="P27:P28"/>
    <mergeCell ref="Q27:Q28"/>
    <mergeCell ref="BH26:BI27"/>
    <mergeCell ref="BJ26:BQ27"/>
    <mergeCell ref="BR26:BS27"/>
    <mergeCell ref="BT26:CA27"/>
    <mergeCell ref="C27:D28"/>
    <mergeCell ref="E27:F28"/>
    <mergeCell ref="H27:H28"/>
    <mergeCell ref="I27:I28"/>
    <mergeCell ref="J27:J28"/>
    <mergeCell ref="K27:K28"/>
    <mergeCell ref="AF25:AF26"/>
    <mergeCell ref="AG25:AG26"/>
    <mergeCell ref="AH25:AH26"/>
    <mergeCell ref="AI25:AI26"/>
    <mergeCell ref="AJ25:AJ26"/>
    <mergeCell ref="AK25:AO26"/>
    <mergeCell ref="Z25:Z26"/>
    <mergeCell ref="AA25:AA26"/>
    <mergeCell ref="AB25:AB26"/>
    <mergeCell ref="AC25:AC26"/>
    <mergeCell ref="AD25:AD26"/>
    <mergeCell ref="AE25:AE26"/>
    <mergeCell ref="P25:P26"/>
    <mergeCell ref="Q25:Q26"/>
    <mergeCell ref="R25:R26"/>
    <mergeCell ref="S25:S26"/>
    <mergeCell ref="T25:X26"/>
    <mergeCell ref="Y25:Y26"/>
    <mergeCell ref="J25:J26"/>
    <mergeCell ref="K25:K26"/>
    <mergeCell ref="L25:L26"/>
    <mergeCell ref="M25:M26"/>
    <mergeCell ref="N25:N26"/>
    <mergeCell ref="O25:O26"/>
    <mergeCell ref="BA24:BB24"/>
    <mergeCell ref="BC24:BF24"/>
    <mergeCell ref="BH24:BI25"/>
    <mergeCell ref="BJ24:BQ25"/>
    <mergeCell ref="BR24:BS25"/>
    <mergeCell ref="BT24:CA25"/>
    <mergeCell ref="AU23:AV23"/>
    <mergeCell ref="AW23:AX23"/>
    <mergeCell ref="AY23:AZ23"/>
    <mergeCell ref="BA23:BB23"/>
    <mergeCell ref="BC23:BF23"/>
    <mergeCell ref="Q23:Q24"/>
    <mergeCell ref="R23:R24"/>
    <mergeCell ref="S23:S24"/>
    <mergeCell ref="Y23:Y24"/>
    <mergeCell ref="Z23:Z24"/>
    <mergeCell ref="AA23:AA24"/>
    <mergeCell ref="K23:K24"/>
    <mergeCell ref="L23:L24"/>
    <mergeCell ref="M23:M24"/>
    <mergeCell ref="N23:N24"/>
    <mergeCell ref="O23:O24"/>
    <mergeCell ref="P23:P24"/>
    <mergeCell ref="T21:T24"/>
    <mergeCell ref="U21:U24"/>
    <mergeCell ref="V21:V24"/>
    <mergeCell ref="W21:W24"/>
    <mergeCell ref="X21:X24"/>
    <mergeCell ref="Y21:Z22"/>
    <mergeCell ref="AA21:AB22"/>
    <mergeCell ref="A23:B30"/>
    <mergeCell ref="C23:D24"/>
    <mergeCell ref="E23:F24"/>
    <mergeCell ref="H23:H24"/>
    <mergeCell ref="I23:I24"/>
    <mergeCell ref="J23:J24"/>
    <mergeCell ref="C25:D26"/>
    <mergeCell ref="E25:F26"/>
    <mergeCell ref="H25:H26"/>
    <mergeCell ref="I25:I26"/>
    <mergeCell ref="BA22:BB22"/>
    <mergeCell ref="BC22:BF22"/>
    <mergeCell ref="BH22:BI23"/>
    <mergeCell ref="BJ22:BQ23"/>
    <mergeCell ref="BR22:BS23"/>
    <mergeCell ref="BT22:CA23"/>
    <mergeCell ref="AU21:AV21"/>
    <mergeCell ref="AW21:AX21"/>
    <mergeCell ref="AY21:AZ21"/>
    <mergeCell ref="BA21:BB21"/>
    <mergeCell ref="BC21:BF21"/>
    <mergeCell ref="BH20:BI21"/>
    <mergeCell ref="BJ20:BQ21"/>
    <mergeCell ref="BR20:BS21"/>
    <mergeCell ref="BT20:CA21"/>
    <mergeCell ref="AQ22:AR22"/>
    <mergeCell ref="AS22:AT22"/>
    <mergeCell ref="AU22:AV22"/>
    <mergeCell ref="AW22:AX22"/>
    <mergeCell ref="AY22:AZ22"/>
    <mergeCell ref="AL21:AL24"/>
    <mergeCell ref="AM21:AM24"/>
    <mergeCell ref="AN21:AN24"/>
    <mergeCell ref="AO21:AO24"/>
    <mergeCell ref="AQ21:AR21"/>
    <mergeCell ref="AS21:AT21"/>
    <mergeCell ref="AS23:AT23"/>
    <mergeCell ref="AQ24:AR24"/>
    <mergeCell ref="AS24:AT24"/>
    <mergeCell ref="AU24:AV24"/>
    <mergeCell ref="AW24:AX24"/>
    <mergeCell ref="AY24:AZ24"/>
    <mergeCell ref="AQ23:AR23"/>
    <mergeCell ref="AC21:AD22"/>
    <mergeCell ref="AE21:AF22"/>
    <mergeCell ref="AG21:AH22"/>
    <mergeCell ref="AI21:AJ22"/>
    <mergeCell ref="AK21:AK24"/>
    <mergeCell ref="AB23:AB24"/>
    <mergeCell ref="AC23:AC24"/>
    <mergeCell ref="AD23:AD24"/>
    <mergeCell ref="AE23:AE24"/>
    <mergeCell ref="AF23:AF24"/>
    <mergeCell ref="AG23:AG24"/>
    <mergeCell ref="AH23:AH24"/>
    <mergeCell ref="AI23:AI24"/>
    <mergeCell ref="AJ23:AJ24"/>
    <mergeCell ref="H21:I22"/>
    <mergeCell ref="J21:K22"/>
    <mergeCell ref="L21:M22"/>
    <mergeCell ref="N21:O22"/>
    <mergeCell ref="P21:Q22"/>
    <mergeCell ref="R21:S22"/>
    <mergeCell ref="AY19:AZ19"/>
    <mergeCell ref="BA19:BB19"/>
    <mergeCell ref="BC19:BF19"/>
    <mergeCell ref="AQ20:AR20"/>
    <mergeCell ref="AS20:AT20"/>
    <mergeCell ref="AU20:AV20"/>
    <mergeCell ref="AW20:AX20"/>
    <mergeCell ref="AY20:AZ20"/>
    <mergeCell ref="BA20:BB20"/>
    <mergeCell ref="BC20:BF20"/>
    <mergeCell ref="AG19:AH20"/>
    <mergeCell ref="AI19:AJ20"/>
    <mergeCell ref="AQ19:AR19"/>
    <mergeCell ref="AS19:AT19"/>
    <mergeCell ref="AU19:AV19"/>
    <mergeCell ref="AW19:AX19"/>
    <mergeCell ref="AC19:AD20"/>
    <mergeCell ref="AE19:AF20"/>
    <mergeCell ref="BH18:BI19"/>
    <mergeCell ref="BJ18:BQ19"/>
    <mergeCell ref="BR18:BS19"/>
    <mergeCell ref="BT18:CA19"/>
    <mergeCell ref="C19:F22"/>
    <mergeCell ref="H19:I20"/>
    <mergeCell ref="J19:K20"/>
    <mergeCell ref="L19:M20"/>
    <mergeCell ref="N19:O20"/>
    <mergeCell ref="P19:Q20"/>
    <mergeCell ref="AI17:AJ18"/>
    <mergeCell ref="AK17:AK20"/>
    <mergeCell ref="AL17:AL20"/>
    <mergeCell ref="AM17:AM20"/>
    <mergeCell ref="AN17:AN20"/>
    <mergeCell ref="AO17:AO20"/>
    <mergeCell ref="X17:X20"/>
    <mergeCell ref="Y17:Z18"/>
    <mergeCell ref="AA17:AB18"/>
    <mergeCell ref="AC17:AD18"/>
    <mergeCell ref="AE17:AF18"/>
    <mergeCell ref="AG17:AH18"/>
    <mergeCell ref="Y19:Z20"/>
    <mergeCell ref="AA19:AB20"/>
    <mergeCell ref="AY18:AZ18"/>
    <mergeCell ref="BA18:BB18"/>
    <mergeCell ref="BC18:BF18"/>
    <mergeCell ref="AQ17:AR17"/>
    <mergeCell ref="AS17:AT17"/>
    <mergeCell ref="AU17:AV17"/>
    <mergeCell ref="AW17:AX17"/>
    <mergeCell ref="AY17:AZ17"/>
    <mergeCell ref="BA17:BB17"/>
    <mergeCell ref="AG15:AH16"/>
    <mergeCell ref="AI15:AJ16"/>
    <mergeCell ref="AQ15:AR15"/>
    <mergeCell ref="AS15:AT15"/>
    <mergeCell ref="AU15:AV15"/>
    <mergeCell ref="AW15:AX15"/>
    <mergeCell ref="P17:Q18"/>
    <mergeCell ref="R17:S18"/>
    <mergeCell ref="T17:T20"/>
    <mergeCell ref="U17:U20"/>
    <mergeCell ref="V17:V20"/>
    <mergeCell ref="W17:W20"/>
    <mergeCell ref="R19:S20"/>
    <mergeCell ref="AC15:AD16"/>
    <mergeCell ref="AE15:AF16"/>
    <mergeCell ref="AQ18:AR18"/>
    <mergeCell ref="AS18:AT18"/>
    <mergeCell ref="AU18:AV18"/>
    <mergeCell ref="AW18:AX18"/>
    <mergeCell ref="BR14:BS15"/>
    <mergeCell ref="BT14:CA15"/>
    <mergeCell ref="B15:F16"/>
    <mergeCell ref="H15:I16"/>
    <mergeCell ref="J15:K16"/>
    <mergeCell ref="L15:M16"/>
    <mergeCell ref="N15:O16"/>
    <mergeCell ref="AQ14:AR14"/>
    <mergeCell ref="AS14:AT14"/>
    <mergeCell ref="AU14:AV14"/>
    <mergeCell ref="AW14:AX14"/>
    <mergeCell ref="AY14:AZ14"/>
    <mergeCell ref="BA14:BB14"/>
    <mergeCell ref="X13:X16"/>
    <mergeCell ref="Y13:Z14"/>
    <mergeCell ref="AA13:AB14"/>
    <mergeCell ref="AC13:AD14"/>
    <mergeCell ref="AE13:AF14"/>
    <mergeCell ref="AG13:AH14"/>
    <mergeCell ref="Y15:Z16"/>
    <mergeCell ref="AA15:AB16"/>
    <mergeCell ref="BR16:BS17"/>
    <mergeCell ref="BT16:CA17"/>
    <mergeCell ref="B17:B22"/>
    <mergeCell ref="AI13:AJ14"/>
    <mergeCell ref="AK13:AK16"/>
    <mergeCell ref="AL13:AL16"/>
    <mergeCell ref="AM13:AM16"/>
    <mergeCell ref="AN13:AN16"/>
    <mergeCell ref="AO13:AO16"/>
    <mergeCell ref="BC14:BF14"/>
    <mergeCell ref="BH14:BI15"/>
    <mergeCell ref="BJ14:BQ15"/>
    <mergeCell ref="AY15:AZ15"/>
    <mergeCell ref="BA15:BB15"/>
    <mergeCell ref="BC15:BF15"/>
    <mergeCell ref="AQ16:AR16"/>
    <mergeCell ref="AS16:AT16"/>
    <mergeCell ref="AU16:AV16"/>
    <mergeCell ref="AW16:AX16"/>
    <mergeCell ref="AY16:AZ16"/>
    <mergeCell ref="BA16:BB16"/>
    <mergeCell ref="BC16:BF16"/>
    <mergeCell ref="BH16:BI17"/>
    <mergeCell ref="BJ16:BQ17"/>
    <mergeCell ref="BC17:BF17"/>
    <mergeCell ref="P13:Q14"/>
    <mergeCell ref="R13:S14"/>
    <mergeCell ref="T13:T16"/>
    <mergeCell ref="U13:U16"/>
    <mergeCell ref="V13:V16"/>
    <mergeCell ref="W13:W16"/>
    <mergeCell ref="P15:Q16"/>
    <mergeCell ref="R15:S16"/>
    <mergeCell ref="A13:A22"/>
    <mergeCell ref="B13:F14"/>
    <mergeCell ref="H13:I14"/>
    <mergeCell ref="J13:K14"/>
    <mergeCell ref="L13:M14"/>
    <mergeCell ref="N13:O14"/>
    <mergeCell ref="G11:G30"/>
    <mergeCell ref="H11:J12"/>
    <mergeCell ref="K11:P12"/>
    <mergeCell ref="Q11:R12"/>
    <mergeCell ref="T11:X12"/>
    <mergeCell ref="C17:F18"/>
    <mergeCell ref="H17:I18"/>
    <mergeCell ref="J17:K18"/>
    <mergeCell ref="L17:M18"/>
    <mergeCell ref="N17:O18"/>
    <mergeCell ref="BH11:BI11"/>
    <mergeCell ref="BH7:CA7"/>
    <mergeCell ref="AP8:AQ9"/>
    <mergeCell ref="BE8:BF9"/>
    <mergeCell ref="BH9:CA9"/>
    <mergeCell ref="BZ11:CA11"/>
    <mergeCell ref="AY12:BB12"/>
    <mergeCell ref="BC12:BF12"/>
    <mergeCell ref="BH12:BI13"/>
    <mergeCell ref="BJ12:BO13"/>
    <mergeCell ref="BP12:BS12"/>
    <mergeCell ref="BT12:BY13"/>
    <mergeCell ref="BZ12:CA13"/>
    <mergeCell ref="BC13:BF13"/>
    <mergeCell ref="AQ13:AR13"/>
    <mergeCell ref="AS13:AT13"/>
    <mergeCell ref="AU13:AV13"/>
    <mergeCell ref="AW13:AX13"/>
    <mergeCell ref="AY13:AZ13"/>
    <mergeCell ref="BA13:BB13"/>
    <mergeCell ref="Z11:AA12"/>
    <mergeCell ref="AI7:AJ9"/>
    <mergeCell ref="AP7:AQ7"/>
    <mergeCell ref="AR7:AW9"/>
    <mergeCell ref="AX7:AX9"/>
    <mergeCell ref="AY7:BD9"/>
    <mergeCell ref="BE7:BF7"/>
    <mergeCell ref="AQ5:AT6"/>
    <mergeCell ref="AU5:BF6"/>
    <mergeCell ref="AB11:AG12"/>
    <mergeCell ref="AH11:AJ12"/>
    <mergeCell ref="AK11:AO12"/>
    <mergeCell ref="AQ11:AX12"/>
    <mergeCell ref="AY11:BF11"/>
    <mergeCell ref="BH5:CA5"/>
    <mergeCell ref="BH6:CA6"/>
    <mergeCell ref="A7:B9"/>
    <mergeCell ref="C7:AA9"/>
    <mergeCell ref="AB7:AC9"/>
    <mergeCell ref="AD7:AE9"/>
    <mergeCell ref="AF7:AF9"/>
    <mergeCell ref="AG7:AH9"/>
    <mergeCell ref="A4:B4"/>
    <mergeCell ref="C4:AJ4"/>
    <mergeCell ref="AK4:BF4"/>
    <mergeCell ref="BH4:CA4"/>
    <mergeCell ref="A5:B6"/>
    <mergeCell ref="C5:P6"/>
    <mergeCell ref="Q5:U6"/>
    <mergeCell ref="V5:AA6"/>
    <mergeCell ref="AB5:AC6"/>
    <mergeCell ref="B1:F2"/>
    <mergeCell ref="G1:H1"/>
    <mergeCell ref="I1:M1"/>
    <mergeCell ref="N1:O2"/>
    <mergeCell ref="P1:Q1"/>
    <mergeCell ref="R1:V1"/>
    <mergeCell ref="G2:H2"/>
    <mergeCell ref="I2:M2"/>
    <mergeCell ref="P2:Q2"/>
    <mergeCell ref="R2:V2"/>
  </mergeCells>
  <phoneticPr fontId="1"/>
  <conditionalFormatting sqref="AR7:AW9 AY7:BD9 BJ12:BO13 BT12:BY13">
    <cfRule type="cellIs" dxfId="1" priority="1" stopIfTrue="1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163" scale="75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view="pageBreakPreview" zoomScale="85" zoomScaleNormal="85" zoomScaleSheetLayoutView="85" workbookViewId="0">
      <selection activeCell="K7" sqref="K7"/>
    </sheetView>
  </sheetViews>
  <sheetFormatPr defaultRowHeight="13.5"/>
  <cols>
    <col min="2" max="2" width="13.625" customWidth="1"/>
    <col min="3" max="5" width="5.25" customWidth="1"/>
    <col min="6" max="7" width="3" customWidth="1"/>
    <col min="8" max="8" width="4.25" customWidth="1"/>
    <col min="9" max="9" width="3" customWidth="1"/>
    <col min="10" max="10" width="4.375" customWidth="1"/>
    <col min="11" max="11" width="4" customWidth="1"/>
    <col min="12" max="13" width="4.25" customWidth="1"/>
    <col min="21" max="21" width="18.875" customWidth="1"/>
  </cols>
  <sheetData>
    <row r="1" spans="1:21" ht="29.25" thickBot="1">
      <c r="A1" s="39" t="s">
        <v>191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21">
      <c r="N2" s="58"/>
      <c r="O2" s="800" t="s">
        <v>154</v>
      </c>
      <c r="P2" s="801"/>
      <c r="Q2" s="801"/>
      <c r="R2" s="802"/>
      <c r="S2" s="803" t="s">
        <v>166</v>
      </c>
      <c r="T2" s="806" t="s">
        <v>167</v>
      </c>
      <c r="U2" s="809" t="s">
        <v>173</v>
      </c>
    </row>
    <row r="3" spans="1:21" ht="14.25">
      <c r="N3" s="70" t="s">
        <v>153</v>
      </c>
      <c r="O3" s="118" t="s">
        <v>141</v>
      </c>
      <c r="P3" s="117" t="s">
        <v>141</v>
      </c>
      <c r="Q3" s="118" t="s">
        <v>118</v>
      </c>
      <c r="R3" s="119" t="s">
        <v>118</v>
      </c>
      <c r="S3" s="804"/>
      <c r="T3" s="807"/>
      <c r="U3" s="810"/>
    </row>
    <row r="4" spans="1:21" ht="15" thickBot="1">
      <c r="A4" t="s">
        <v>141</v>
      </c>
      <c r="B4" s="113" t="s">
        <v>118</v>
      </c>
      <c r="C4" s="363" t="s">
        <v>192</v>
      </c>
      <c r="D4" s="363"/>
      <c r="E4" s="363" t="s">
        <v>150</v>
      </c>
      <c r="F4" s="363"/>
      <c r="G4" s="363"/>
      <c r="H4" s="363"/>
      <c r="I4" s="363"/>
      <c r="J4" s="363"/>
      <c r="N4" s="74" t="s">
        <v>193</v>
      </c>
      <c r="O4" s="115" t="s">
        <v>168</v>
      </c>
      <c r="P4" s="114" t="s">
        <v>169</v>
      </c>
      <c r="Q4" s="115" t="s">
        <v>168</v>
      </c>
      <c r="R4" s="116" t="s">
        <v>169</v>
      </c>
      <c r="S4" s="805"/>
      <c r="T4" s="808"/>
      <c r="U4" s="811"/>
    </row>
    <row r="5" spans="1:21" ht="15.75" customHeight="1" thickTop="1">
      <c r="A5" s="798">
        <v>1</v>
      </c>
      <c r="B5" s="792" t="s">
        <v>279</v>
      </c>
      <c r="C5" s="45"/>
      <c r="D5" s="45"/>
      <c r="E5" s="45"/>
      <c r="F5" s="45"/>
      <c r="G5" s="45"/>
      <c r="H5" s="45"/>
      <c r="I5" s="45"/>
      <c r="N5" s="73" t="s">
        <v>155</v>
      </c>
      <c r="O5" s="59">
        <v>2</v>
      </c>
      <c r="P5" s="36">
        <v>3</v>
      </c>
      <c r="Q5" s="64" t="str">
        <f>IF(O5=0,"",VLOOKUP(O5,$A$5:$B$52,2))</f>
        <v>広瀬</v>
      </c>
      <c r="R5" s="65" t="str">
        <f>IF(P5=0,"",VLOOKUP(P5,$A$5:$B$52,2))</f>
        <v>岩沼西</v>
      </c>
      <c r="S5" s="80"/>
      <c r="T5" s="81">
        <v>0.39583333333333331</v>
      </c>
      <c r="U5" s="97" t="s">
        <v>343</v>
      </c>
    </row>
    <row r="6" spans="1:21" ht="15" customHeight="1" thickBot="1">
      <c r="A6" s="799"/>
      <c r="B6" s="793"/>
      <c r="C6" s="46"/>
      <c r="D6" s="47"/>
      <c r="E6" s="45"/>
      <c r="F6" s="45"/>
      <c r="G6" s="45"/>
      <c r="H6" s="45"/>
      <c r="I6" s="45"/>
      <c r="N6" s="71" t="s">
        <v>156</v>
      </c>
      <c r="O6" s="60">
        <v>4</v>
      </c>
      <c r="P6" s="62">
        <v>5</v>
      </c>
      <c r="Q6" s="66" t="str">
        <f t="shared" ref="Q6:R20" si="0">IF(O6=0,"",VLOOKUP(O6,$A$5:$B$52,2))</f>
        <v>玉川</v>
      </c>
      <c r="R6" s="67" t="str">
        <f t="shared" si="0"/>
        <v>栗原南</v>
      </c>
      <c r="S6" s="80"/>
      <c r="T6" s="77">
        <v>0.4513888888888889</v>
      </c>
      <c r="U6" s="97" t="s">
        <v>343</v>
      </c>
    </row>
    <row r="7" spans="1:21" ht="15" customHeight="1">
      <c r="A7" s="798">
        <v>2</v>
      </c>
      <c r="B7" s="792" t="s">
        <v>344</v>
      </c>
      <c r="C7" s="45"/>
      <c r="D7" s="48" t="s">
        <v>179</v>
      </c>
      <c r="E7" s="45"/>
      <c r="F7" s="45"/>
      <c r="G7" s="45"/>
      <c r="H7" s="45"/>
      <c r="I7" s="45"/>
      <c r="N7" s="71" t="s">
        <v>157</v>
      </c>
      <c r="O7" s="60">
        <v>6</v>
      </c>
      <c r="P7" s="62">
        <v>7</v>
      </c>
      <c r="Q7" s="66" t="str">
        <f t="shared" si="0"/>
        <v>宮</v>
      </c>
      <c r="R7" s="67" t="str">
        <f t="shared" si="0"/>
        <v>亘理</v>
      </c>
      <c r="S7" s="80"/>
      <c r="T7" s="77">
        <v>0.5</v>
      </c>
      <c r="U7" s="97" t="s">
        <v>343</v>
      </c>
    </row>
    <row r="8" spans="1:21" ht="15" customHeight="1" thickBot="1">
      <c r="A8" s="799"/>
      <c r="B8" s="793"/>
      <c r="C8" s="47" t="s">
        <v>180</v>
      </c>
      <c r="D8" s="49"/>
      <c r="E8" s="47"/>
      <c r="F8" s="112"/>
      <c r="G8" s="45"/>
      <c r="H8" s="45"/>
      <c r="I8" s="45"/>
      <c r="N8" s="71" t="s">
        <v>158</v>
      </c>
      <c r="O8" s="60">
        <v>9</v>
      </c>
      <c r="P8" s="62">
        <v>10</v>
      </c>
      <c r="Q8" s="66" t="str">
        <f t="shared" si="0"/>
        <v>桃生</v>
      </c>
      <c r="R8" s="67" t="str">
        <f t="shared" si="0"/>
        <v>蒲町</v>
      </c>
      <c r="S8" s="80"/>
      <c r="T8" s="77">
        <v>0.54861111111111105</v>
      </c>
      <c r="U8" s="97" t="s">
        <v>343</v>
      </c>
    </row>
    <row r="9" spans="1:21" ht="15" customHeight="1">
      <c r="A9" s="798">
        <v>3</v>
      </c>
      <c r="B9" s="792" t="s">
        <v>175</v>
      </c>
      <c r="C9" s="49"/>
      <c r="D9" s="45"/>
      <c r="E9" s="48"/>
      <c r="F9" s="112"/>
      <c r="G9" s="45"/>
      <c r="H9" s="45"/>
      <c r="I9" s="45"/>
      <c r="N9" s="71" t="s">
        <v>159</v>
      </c>
      <c r="O9" s="60">
        <v>11</v>
      </c>
      <c r="P9" s="62">
        <v>12</v>
      </c>
      <c r="Q9" s="66" t="str">
        <f t="shared" si="0"/>
        <v>不動堂</v>
      </c>
      <c r="R9" s="67" t="str">
        <f t="shared" si="0"/>
        <v>古川西鹿島台</v>
      </c>
      <c r="S9" s="80"/>
      <c r="T9" s="77">
        <v>0.59722222222222221</v>
      </c>
      <c r="U9" s="97" t="s">
        <v>343</v>
      </c>
    </row>
    <row r="10" spans="1:21" ht="15" customHeight="1" thickBot="1">
      <c r="A10" s="799"/>
      <c r="B10" s="793"/>
      <c r="C10" s="45"/>
      <c r="D10" s="45"/>
      <c r="E10" s="48" t="s">
        <v>195</v>
      </c>
      <c r="F10" s="112"/>
      <c r="G10" s="45"/>
      <c r="H10" s="45"/>
      <c r="I10" s="45"/>
      <c r="N10" s="82" t="s">
        <v>160</v>
      </c>
      <c r="O10" s="83"/>
      <c r="P10" s="84"/>
      <c r="Q10" s="85" t="str">
        <f t="shared" si="0"/>
        <v/>
      </c>
      <c r="R10" s="86" t="str">
        <f t="shared" si="0"/>
        <v/>
      </c>
      <c r="S10" s="236"/>
      <c r="T10" s="163">
        <v>0.64583333333333337</v>
      </c>
      <c r="U10" s="97" t="s">
        <v>343</v>
      </c>
    </row>
    <row r="11" spans="1:21" ht="15" customHeight="1">
      <c r="A11" s="798">
        <v>4</v>
      </c>
      <c r="B11" s="792" t="s">
        <v>176</v>
      </c>
      <c r="C11" s="45"/>
      <c r="D11" s="45"/>
      <c r="E11" s="48"/>
      <c r="F11" s="46"/>
      <c r="G11" s="47"/>
      <c r="H11" s="45"/>
      <c r="I11" s="45"/>
      <c r="N11" s="87" t="s">
        <v>197</v>
      </c>
      <c r="O11" s="57">
        <v>23</v>
      </c>
      <c r="P11" s="88">
        <v>24</v>
      </c>
      <c r="Q11" s="89" t="str">
        <f t="shared" si="0"/>
        <v>船岡</v>
      </c>
      <c r="R11" s="90" t="str">
        <f t="shared" si="0"/>
        <v>増田</v>
      </c>
      <c r="S11" s="164"/>
      <c r="T11" s="165">
        <v>0.39583333333333331</v>
      </c>
      <c r="U11" s="97" t="s">
        <v>343</v>
      </c>
    </row>
    <row r="12" spans="1:21" ht="15" customHeight="1" thickBot="1">
      <c r="A12" s="799"/>
      <c r="B12" s="793"/>
      <c r="C12" s="95" t="s">
        <v>178</v>
      </c>
      <c r="D12" s="52"/>
      <c r="E12" s="48"/>
      <c r="F12" s="112"/>
      <c r="G12" s="48"/>
      <c r="H12" s="45"/>
      <c r="I12" s="45"/>
      <c r="N12" s="71" t="s">
        <v>161</v>
      </c>
      <c r="O12" s="60">
        <v>21</v>
      </c>
      <c r="P12" s="62">
        <v>22</v>
      </c>
      <c r="Q12" s="66" t="str">
        <f t="shared" si="0"/>
        <v>松岩</v>
      </c>
      <c r="R12" s="67" t="str">
        <f t="shared" si="0"/>
        <v>河南東</v>
      </c>
      <c r="S12" s="80"/>
      <c r="T12" s="77">
        <v>0.4513888888888889</v>
      </c>
      <c r="U12" s="97" t="s">
        <v>343</v>
      </c>
    </row>
    <row r="13" spans="1:21" ht="15" customHeight="1">
      <c r="A13" s="798">
        <v>5</v>
      </c>
      <c r="B13" s="792" t="s">
        <v>345</v>
      </c>
      <c r="C13" s="53"/>
      <c r="D13" s="54"/>
      <c r="E13" s="49"/>
      <c r="F13" s="112"/>
      <c r="G13" s="48"/>
      <c r="H13" s="45"/>
      <c r="I13" s="45"/>
      <c r="N13" s="71" t="s">
        <v>162</v>
      </c>
      <c r="O13" s="60">
        <v>17</v>
      </c>
      <c r="P13" s="62">
        <v>18</v>
      </c>
      <c r="Q13" s="66" t="str">
        <f t="shared" si="0"/>
        <v>蛇田</v>
      </c>
      <c r="R13" s="67" t="str">
        <f t="shared" si="0"/>
        <v>高崎</v>
      </c>
      <c r="S13" s="80"/>
      <c r="T13" s="77">
        <v>0.5</v>
      </c>
      <c r="U13" s="97" t="s">
        <v>343</v>
      </c>
    </row>
    <row r="14" spans="1:21" ht="15" customHeight="1" thickBot="1">
      <c r="A14" s="799"/>
      <c r="B14" s="793"/>
      <c r="C14" s="52"/>
      <c r="D14" s="55" t="s">
        <v>198</v>
      </c>
      <c r="E14" s="45"/>
      <c r="F14" s="112"/>
      <c r="G14" s="48"/>
      <c r="H14" s="45"/>
      <c r="I14" s="45"/>
      <c r="N14" s="71" t="s">
        <v>163</v>
      </c>
      <c r="O14" s="60">
        <v>15</v>
      </c>
      <c r="P14" s="62">
        <v>16</v>
      </c>
      <c r="Q14" s="66" t="str">
        <f t="shared" si="0"/>
        <v>志波姫</v>
      </c>
      <c r="R14" s="67" t="str">
        <f t="shared" si="0"/>
        <v>登米中田</v>
      </c>
      <c r="S14" s="80"/>
      <c r="T14" s="77">
        <v>0.54861111111111105</v>
      </c>
      <c r="U14" s="97" t="s">
        <v>343</v>
      </c>
    </row>
    <row r="15" spans="1:21" ht="15" customHeight="1">
      <c r="A15" s="798">
        <v>6</v>
      </c>
      <c r="B15" s="792" t="s">
        <v>278</v>
      </c>
      <c r="C15" s="50"/>
      <c r="D15" s="48"/>
      <c r="E15" s="45"/>
      <c r="F15" s="112"/>
      <c r="G15" s="48"/>
      <c r="H15" s="45"/>
      <c r="I15" s="45"/>
      <c r="N15" s="71" t="s">
        <v>164</v>
      </c>
      <c r="O15" s="60"/>
      <c r="P15" s="62"/>
      <c r="Q15" s="66" t="str">
        <f t="shared" si="0"/>
        <v/>
      </c>
      <c r="R15" s="67" t="str">
        <f t="shared" si="0"/>
        <v/>
      </c>
      <c r="S15" s="80"/>
      <c r="T15" s="77">
        <v>0.59722222222222221</v>
      </c>
      <c r="U15" s="97" t="s">
        <v>343</v>
      </c>
    </row>
    <row r="16" spans="1:21" ht="15" customHeight="1" thickBot="1">
      <c r="A16" s="799"/>
      <c r="B16" s="793"/>
      <c r="C16" s="47" t="s">
        <v>199</v>
      </c>
      <c r="D16" s="166"/>
      <c r="E16" s="45"/>
      <c r="F16" s="112"/>
      <c r="G16" s="48" t="s">
        <v>200</v>
      </c>
      <c r="H16" s="51"/>
      <c r="I16" s="50"/>
      <c r="N16" s="72" t="s">
        <v>165</v>
      </c>
      <c r="O16" s="61"/>
      <c r="P16" s="63"/>
      <c r="Q16" s="68" t="str">
        <f t="shared" si="0"/>
        <v/>
      </c>
      <c r="R16" s="69" t="str">
        <f t="shared" si="0"/>
        <v/>
      </c>
      <c r="S16" s="237"/>
      <c r="T16" s="79">
        <v>0.64583333333333337</v>
      </c>
      <c r="U16" s="97" t="s">
        <v>343</v>
      </c>
    </row>
    <row r="17" spans="1:21" ht="15" customHeight="1">
      <c r="A17" s="798">
        <v>7</v>
      </c>
      <c r="B17" s="792" t="s">
        <v>194</v>
      </c>
      <c r="C17" s="45"/>
      <c r="D17" s="167"/>
      <c r="E17" s="45"/>
      <c r="F17" s="112"/>
      <c r="G17" s="48"/>
      <c r="H17" s="45"/>
      <c r="I17" s="47"/>
      <c r="N17" s="73" t="s">
        <v>201</v>
      </c>
      <c r="O17" s="59"/>
      <c r="P17" s="36"/>
      <c r="Q17" s="64" t="str">
        <f t="shared" si="0"/>
        <v/>
      </c>
      <c r="R17" s="65" t="str">
        <f t="shared" si="0"/>
        <v/>
      </c>
      <c r="S17" s="164"/>
      <c r="T17" s="165">
        <v>0.39583333333333331</v>
      </c>
      <c r="U17" s="97" t="s">
        <v>343</v>
      </c>
    </row>
    <row r="18" spans="1:21" ht="15" customHeight="1" thickBot="1">
      <c r="A18" s="799"/>
      <c r="B18" s="793"/>
      <c r="C18" s="91"/>
      <c r="D18" s="103"/>
      <c r="E18" s="112"/>
      <c r="F18" s="112"/>
      <c r="G18" s="48"/>
      <c r="H18" s="45"/>
      <c r="I18" s="48"/>
      <c r="N18" s="71" t="s">
        <v>202</v>
      </c>
      <c r="O18" s="60"/>
      <c r="P18" s="62"/>
      <c r="Q18" s="66" t="str">
        <f t="shared" si="0"/>
        <v/>
      </c>
      <c r="R18" s="67" t="str">
        <f t="shared" si="0"/>
        <v/>
      </c>
      <c r="S18" s="76"/>
      <c r="T18" s="77">
        <v>0.4513888888888889</v>
      </c>
      <c r="U18" s="97" t="s">
        <v>343</v>
      </c>
    </row>
    <row r="19" spans="1:21" ht="15" customHeight="1">
      <c r="A19" s="796">
        <v>8</v>
      </c>
      <c r="B19" s="792" t="s">
        <v>346</v>
      </c>
      <c r="C19" s="93"/>
      <c r="D19" s="103" t="s">
        <v>203</v>
      </c>
      <c r="E19" s="112"/>
      <c r="F19" s="112"/>
      <c r="G19" s="48"/>
      <c r="H19" s="45"/>
      <c r="I19" s="48"/>
      <c r="N19" s="71" t="s">
        <v>204</v>
      </c>
      <c r="O19" s="60"/>
      <c r="P19" s="62"/>
      <c r="Q19" s="66" t="str">
        <f t="shared" si="0"/>
        <v/>
      </c>
      <c r="R19" s="67" t="str">
        <f t="shared" si="0"/>
        <v/>
      </c>
      <c r="S19" s="76"/>
      <c r="T19" s="77">
        <v>0.5</v>
      </c>
      <c r="U19" s="97" t="s">
        <v>343</v>
      </c>
    </row>
    <row r="20" spans="1:21" ht="15" customHeight="1" thickBot="1">
      <c r="A20" s="797"/>
      <c r="B20" s="793"/>
      <c r="C20" s="91"/>
      <c r="D20" s="92"/>
      <c r="E20" s="45"/>
      <c r="F20" s="112"/>
      <c r="G20" s="48"/>
      <c r="H20" s="45"/>
      <c r="I20" s="48"/>
      <c r="N20" s="72" t="s">
        <v>205</v>
      </c>
      <c r="O20" s="61"/>
      <c r="P20" s="63"/>
      <c r="Q20" s="68" t="str">
        <f t="shared" si="0"/>
        <v/>
      </c>
      <c r="R20" s="69" t="str">
        <f t="shared" si="0"/>
        <v/>
      </c>
      <c r="S20" s="78"/>
      <c r="T20" s="79">
        <v>0.54861111111111105</v>
      </c>
      <c r="U20" s="97" t="s">
        <v>343</v>
      </c>
    </row>
    <row r="21" spans="1:21" ht="14.25" customHeight="1">
      <c r="A21" s="796">
        <v>9</v>
      </c>
      <c r="B21" s="792" t="s">
        <v>264</v>
      </c>
      <c r="C21" s="93"/>
      <c r="D21" s="94" t="s">
        <v>203</v>
      </c>
      <c r="E21" s="45"/>
      <c r="F21" s="112"/>
      <c r="G21" s="48"/>
      <c r="H21" s="45"/>
      <c r="I21" s="48"/>
      <c r="T21" s="75"/>
    </row>
    <row r="22" spans="1:21" ht="14.25" customHeight="1" thickBot="1">
      <c r="A22" s="797"/>
      <c r="B22" s="793"/>
      <c r="C22" s="95" t="s">
        <v>178</v>
      </c>
      <c r="D22" s="96"/>
      <c r="E22" s="47"/>
      <c r="F22" s="112"/>
      <c r="G22" s="48"/>
      <c r="H22" s="45"/>
      <c r="I22" s="48"/>
      <c r="O22" t="s">
        <v>170</v>
      </c>
      <c r="T22" s="75"/>
    </row>
    <row r="23" spans="1:21" ht="14.25" customHeight="1">
      <c r="A23" s="796">
        <v>10</v>
      </c>
      <c r="B23" s="792" t="s">
        <v>347</v>
      </c>
      <c r="C23" s="53"/>
      <c r="D23" s="52"/>
      <c r="E23" s="48"/>
      <c r="F23" s="112"/>
      <c r="G23" s="48"/>
      <c r="H23" s="45"/>
      <c r="I23" s="48"/>
      <c r="O23" t="s">
        <v>171</v>
      </c>
    </row>
    <row r="24" spans="1:21" ht="14.25" customHeight="1" thickBot="1">
      <c r="A24" s="797"/>
      <c r="B24" s="793"/>
      <c r="C24" s="45"/>
      <c r="D24" s="45"/>
      <c r="E24" s="48" t="s">
        <v>206</v>
      </c>
      <c r="F24" s="50"/>
      <c r="G24" s="168"/>
      <c r="H24" s="45"/>
      <c r="I24" s="48"/>
    </row>
    <row r="25" spans="1:21" ht="14.25" customHeight="1">
      <c r="A25" s="796">
        <v>11</v>
      </c>
      <c r="B25" s="792" t="s">
        <v>273</v>
      </c>
      <c r="C25" s="45"/>
      <c r="D25" s="45"/>
      <c r="E25" s="48"/>
      <c r="F25" s="112"/>
      <c r="G25" s="169"/>
      <c r="H25" s="45"/>
      <c r="I25" s="48"/>
    </row>
    <row r="26" spans="1:21" ht="14.25" customHeight="1" thickBot="1">
      <c r="A26" s="797"/>
      <c r="B26" s="793"/>
      <c r="C26" s="47" t="s">
        <v>207</v>
      </c>
      <c r="D26" s="45"/>
      <c r="E26" s="48"/>
      <c r="F26" s="112"/>
      <c r="G26" s="169"/>
      <c r="H26" s="45"/>
      <c r="I26" s="48"/>
    </row>
    <row r="27" spans="1:21" ht="14.25" customHeight="1">
      <c r="A27" s="796">
        <v>12</v>
      </c>
      <c r="B27" s="792" t="s">
        <v>348</v>
      </c>
      <c r="C27" s="49"/>
      <c r="D27" s="47"/>
      <c r="E27" s="49"/>
      <c r="F27" s="112"/>
      <c r="G27" s="169"/>
      <c r="H27" s="45"/>
      <c r="I27" s="48"/>
    </row>
    <row r="28" spans="1:21" ht="14.25" customHeight="1" thickBot="1">
      <c r="A28" s="797"/>
      <c r="B28" s="793"/>
      <c r="C28" s="45"/>
      <c r="D28" s="48" t="s">
        <v>208</v>
      </c>
      <c r="E28" s="45"/>
      <c r="F28" s="45"/>
      <c r="G28" s="169"/>
      <c r="H28" s="45"/>
      <c r="I28" s="48"/>
    </row>
    <row r="29" spans="1:21" ht="14.25" customHeight="1">
      <c r="A29" s="796">
        <v>13</v>
      </c>
      <c r="B29" s="792" t="s">
        <v>183</v>
      </c>
      <c r="C29" s="50"/>
      <c r="D29" s="49"/>
      <c r="E29" s="45"/>
      <c r="F29" s="45"/>
      <c r="G29" s="169"/>
      <c r="H29" s="45"/>
      <c r="I29" s="48"/>
    </row>
    <row r="30" spans="1:21" ht="14.25" customHeight="1" thickBot="1">
      <c r="A30" s="797"/>
      <c r="B30" s="793"/>
      <c r="C30" s="56"/>
      <c r="D30" s="56"/>
      <c r="E30" s="56"/>
      <c r="F30" s="56" t="s">
        <v>181</v>
      </c>
      <c r="G30" s="170"/>
      <c r="H30" s="45"/>
      <c r="I30" s="48" t="s">
        <v>209</v>
      </c>
      <c r="J30" s="36"/>
    </row>
    <row r="31" spans="1:21" ht="14.25" customHeight="1">
      <c r="A31" s="790">
        <v>14</v>
      </c>
      <c r="B31" s="792" t="s">
        <v>349</v>
      </c>
      <c r="C31" s="56"/>
      <c r="D31" s="56"/>
      <c r="E31" s="56"/>
      <c r="F31" s="56"/>
      <c r="G31" s="169"/>
      <c r="H31" s="45"/>
      <c r="I31" s="48"/>
    </row>
    <row r="32" spans="1:21" ht="14.25" customHeight="1" thickBot="1">
      <c r="A32" s="791"/>
      <c r="B32" s="793"/>
      <c r="C32" s="171"/>
      <c r="D32" s="172"/>
      <c r="E32" s="56"/>
      <c r="F32" s="56"/>
      <c r="G32" s="169"/>
      <c r="H32" s="45"/>
      <c r="I32" s="48"/>
    </row>
    <row r="33" spans="1:9" ht="14.25" customHeight="1">
      <c r="A33" s="790">
        <v>15</v>
      </c>
      <c r="B33" s="792" t="s">
        <v>350</v>
      </c>
      <c r="C33" s="56"/>
      <c r="D33" s="173" t="s">
        <v>210</v>
      </c>
      <c r="E33" s="56"/>
      <c r="F33" s="56"/>
      <c r="G33" s="169"/>
      <c r="H33" s="45"/>
      <c r="I33" s="48"/>
    </row>
    <row r="34" spans="1:9" ht="14.25" customHeight="1" thickBot="1">
      <c r="A34" s="791"/>
      <c r="B34" s="793"/>
      <c r="C34" s="172" t="s">
        <v>211</v>
      </c>
      <c r="D34" s="174"/>
      <c r="E34" s="172"/>
      <c r="F34" s="175"/>
      <c r="G34" s="169"/>
      <c r="H34" s="45"/>
      <c r="I34" s="48"/>
    </row>
    <row r="35" spans="1:9" ht="14.25" customHeight="1">
      <c r="A35" s="790">
        <v>16</v>
      </c>
      <c r="B35" s="792" t="s">
        <v>351</v>
      </c>
      <c r="C35" s="49"/>
      <c r="D35" s="45"/>
      <c r="E35" s="48"/>
      <c r="F35" s="112"/>
      <c r="G35" s="169"/>
      <c r="H35" s="45"/>
      <c r="I35" s="48"/>
    </row>
    <row r="36" spans="1:9" ht="14.25" customHeight="1" thickBot="1">
      <c r="A36" s="791"/>
      <c r="B36" s="793"/>
      <c r="C36" s="45"/>
      <c r="D36" s="45"/>
      <c r="E36" s="48"/>
      <c r="F36" s="112"/>
      <c r="G36" s="169"/>
      <c r="H36" s="45"/>
      <c r="I36" s="48"/>
    </row>
    <row r="37" spans="1:9" ht="14.25" customHeight="1">
      <c r="A37" s="790">
        <v>17</v>
      </c>
      <c r="B37" s="792" t="s">
        <v>174</v>
      </c>
      <c r="C37" s="45"/>
      <c r="D37" s="45"/>
      <c r="E37" s="48"/>
      <c r="F37" s="46"/>
      <c r="G37" s="176"/>
      <c r="H37" s="45"/>
      <c r="I37" s="48"/>
    </row>
    <row r="38" spans="1:9" ht="14.25" customHeight="1" thickBot="1">
      <c r="A38" s="791"/>
      <c r="B38" s="793"/>
      <c r="C38" s="177" t="s">
        <v>212</v>
      </c>
      <c r="D38" s="178"/>
      <c r="E38" s="48"/>
      <c r="F38" s="112"/>
      <c r="G38" s="48"/>
      <c r="H38" s="45"/>
      <c r="I38" s="48"/>
    </row>
    <row r="39" spans="1:9" ht="14.25" customHeight="1">
      <c r="A39" s="790">
        <v>18</v>
      </c>
      <c r="B39" s="792" t="s">
        <v>177</v>
      </c>
      <c r="C39" s="174"/>
      <c r="D39" s="172"/>
      <c r="E39" s="49"/>
      <c r="F39" s="112"/>
      <c r="G39" s="48"/>
      <c r="H39" s="45"/>
      <c r="I39" s="48"/>
    </row>
    <row r="40" spans="1:9" ht="14.25" customHeight="1" thickBot="1">
      <c r="A40" s="791"/>
      <c r="B40" s="793"/>
      <c r="C40" s="178"/>
      <c r="D40" s="173" t="s">
        <v>213</v>
      </c>
      <c r="E40" s="45"/>
      <c r="F40" s="112"/>
      <c r="G40" s="48"/>
      <c r="H40" s="45"/>
      <c r="I40" s="48"/>
    </row>
    <row r="41" spans="1:9" ht="14.25" customHeight="1">
      <c r="A41" s="790">
        <v>19</v>
      </c>
      <c r="B41" s="792" t="s">
        <v>352</v>
      </c>
      <c r="C41" s="179"/>
      <c r="D41" s="174"/>
      <c r="E41" s="45"/>
      <c r="F41" s="112"/>
      <c r="G41" s="48"/>
      <c r="H41" s="45"/>
      <c r="I41" s="48"/>
    </row>
    <row r="42" spans="1:9" ht="14.25" customHeight="1" thickBot="1">
      <c r="A42" s="791"/>
      <c r="B42" s="793"/>
      <c r="C42" s="45"/>
      <c r="D42" s="45"/>
      <c r="E42" s="45"/>
      <c r="F42" s="112"/>
      <c r="G42" s="48"/>
      <c r="H42" s="51"/>
      <c r="I42" s="49"/>
    </row>
    <row r="43" spans="1:9" ht="14.25" customHeight="1">
      <c r="A43" s="794">
        <v>20</v>
      </c>
      <c r="B43" s="792" t="s">
        <v>152</v>
      </c>
      <c r="C43" s="45"/>
      <c r="D43" s="45"/>
      <c r="E43" s="45"/>
      <c r="F43" s="112"/>
      <c r="G43" s="48"/>
      <c r="H43" s="45"/>
      <c r="I43" s="45"/>
    </row>
    <row r="44" spans="1:9" ht="14.25" customHeight="1" thickBot="1">
      <c r="A44" s="795"/>
      <c r="B44" s="793"/>
      <c r="C44" s="180"/>
      <c r="D44" s="181"/>
      <c r="E44" s="45"/>
      <c r="F44" s="112"/>
      <c r="G44" s="48"/>
      <c r="H44" s="45"/>
      <c r="I44" s="45"/>
    </row>
    <row r="45" spans="1:9" ht="14.25" customHeight="1">
      <c r="A45" s="794">
        <v>21</v>
      </c>
      <c r="B45" s="792" t="s">
        <v>353</v>
      </c>
      <c r="C45" s="182"/>
      <c r="D45" s="183" t="s">
        <v>214</v>
      </c>
      <c r="E45" s="45"/>
      <c r="F45" s="112"/>
      <c r="G45" s="48"/>
      <c r="H45" s="45"/>
      <c r="I45" s="45"/>
    </row>
    <row r="46" spans="1:9" ht="14.25" customHeight="1" thickBot="1">
      <c r="A46" s="795"/>
      <c r="B46" s="793"/>
      <c r="C46" s="54" t="s">
        <v>215</v>
      </c>
      <c r="D46" s="53"/>
      <c r="E46" s="47"/>
      <c r="F46" s="112"/>
      <c r="G46" s="48"/>
      <c r="H46" s="45"/>
      <c r="I46" s="45"/>
    </row>
    <row r="47" spans="1:9" ht="14.25" customHeight="1">
      <c r="A47" s="794">
        <v>22</v>
      </c>
      <c r="B47" s="792" t="s">
        <v>286</v>
      </c>
      <c r="C47" s="174"/>
      <c r="D47" s="178"/>
      <c r="E47" s="48"/>
      <c r="F47" s="112"/>
      <c r="G47" s="48"/>
      <c r="H47" s="45"/>
      <c r="I47" s="45"/>
    </row>
    <row r="48" spans="1:9" ht="14.25" customHeight="1" thickBot="1">
      <c r="A48" s="795"/>
      <c r="B48" s="793"/>
      <c r="C48" s="178"/>
      <c r="D48" s="178"/>
      <c r="E48" s="48"/>
      <c r="F48" s="50"/>
      <c r="G48" s="49"/>
      <c r="H48" s="45"/>
      <c r="I48" s="45"/>
    </row>
    <row r="49" spans="1:9" ht="14.25" customHeight="1">
      <c r="A49" s="794">
        <v>23</v>
      </c>
      <c r="B49" s="792" t="s">
        <v>354</v>
      </c>
      <c r="C49" s="178"/>
      <c r="D49" s="178"/>
      <c r="E49" s="48"/>
      <c r="F49" s="112"/>
      <c r="G49" s="45"/>
      <c r="H49" s="45"/>
      <c r="I49" s="45"/>
    </row>
    <row r="50" spans="1:9" ht="14.25" customHeight="1" thickBot="1">
      <c r="A50" s="795"/>
      <c r="B50" s="793"/>
      <c r="C50" s="172" t="s">
        <v>217</v>
      </c>
      <c r="D50" s="178"/>
      <c r="E50" s="48"/>
      <c r="F50" s="112"/>
      <c r="G50" s="45"/>
      <c r="H50" s="45"/>
      <c r="I50" s="45"/>
    </row>
    <row r="51" spans="1:9" ht="14.25" customHeight="1">
      <c r="A51" s="794">
        <v>24</v>
      </c>
      <c r="B51" s="792" t="s">
        <v>355</v>
      </c>
      <c r="C51" s="174"/>
      <c r="D51" s="172"/>
      <c r="E51" s="49"/>
      <c r="F51" s="112"/>
      <c r="G51" s="45"/>
      <c r="H51" s="45"/>
      <c r="I51" s="45"/>
    </row>
    <row r="52" spans="1:9" ht="14.25" customHeight="1" thickBot="1">
      <c r="A52" s="795"/>
      <c r="B52" s="793"/>
      <c r="C52" s="178"/>
      <c r="D52" s="173" t="s">
        <v>218</v>
      </c>
      <c r="E52" s="45"/>
      <c r="F52" s="45"/>
      <c r="G52" s="45"/>
      <c r="H52" s="45"/>
      <c r="I52" s="45"/>
    </row>
    <row r="53" spans="1:9" ht="14.25" customHeight="1">
      <c r="A53" s="794">
        <v>25</v>
      </c>
      <c r="B53" s="792" t="s">
        <v>216</v>
      </c>
      <c r="C53" s="50"/>
      <c r="D53" s="49"/>
      <c r="E53" s="45"/>
      <c r="F53" s="45"/>
      <c r="G53" s="45"/>
      <c r="H53" s="45"/>
      <c r="I53" s="45"/>
    </row>
    <row r="54" spans="1:9" ht="14.25" customHeight="1" thickBot="1">
      <c r="A54" s="795"/>
      <c r="B54" s="793"/>
    </row>
    <row r="55" spans="1:9" ht="14.25" customHeight="1">
      <c r="A55" s="812">
        <v>26</v>
      </c>
      <c r="B55" s="814"/>
    </row>
    <row r="56" spans="1:9" ht="14.25" customHeight="1" thickBot="1">
      <c r="A56" s="813"/>
      <c r="B56" s="815"/>
    </row>
    <row r="57" spans="1:9" ht="14.25" customHeight="1">
      <c r="A57" s="812">
        <v>27</v>
      </c>
      <c r="B57" s="814"/>
    </row>
    <row r="58" spans="1:9" ht="14.25" customHeight="1" thickBot="1">
      <c r="A58" s="813"/>
      <c r="B58" s="815"/>
    </row>
    <row r="59" spans="1:9" ht="14.25" customHeight="1">
      <c r="A59" s="812">
        <v>28</v>
      </c>
      <c r="B59" s="814"/>
    </row>
    <row r="60" spans="1:9" ht="14.25" customHeight="1" thickBot="1">
      <c r="A60" s="813"/>
      <c r="B60" s="815"/>
    </row>
    <row r="61" spans="1:9" ht="14.25" customHeight="1">
      <c r="A61" s="812">
        <v>29</v>
      </c>
      <c r="B61" s="814"/>
    </row>
    <row r="62" spans="1:9" ht="14.25" customHeight="1" thickBot="1">
      <c r="A62" s="813"/>
      <c r="B62" s="815"/>
    </row>
    <row r="63" spans="1:9" ht="14.25" customHeight="1">
      <c r="A63" s="812">
        <v>30</v>
      </c>
      <c r="B63" s="814"/>
    </row>
    <row r="64" spans="1:9" ht="14.25" customHeight="1" thickBot="1">
      <c r="A64" s="813"/>
      <c r="B64" s="815"/>
    </row>
    <row r="65" spans="1:2" ht="14.25" customHeight="1">
      <c r="A65" s="812">
        <v>31</v>
      </c>
      <c r="B65" s="814"/>
    </row>
    <row r="66" spans="1:2" ht="14.25" customHeight="1" thickBot="1">
      <c r="A66" s="813"/>
      <c r="B66" s="815"/>
    </row>
    <row r="67" spans="1:2" ht="14.25" customHeight="1">
      <c r="A67" s="812">
        <v>32</v>
      </c>
      <c r="B67" s="814"/>
    </row>
    <row r="68" spans="1:2" ht="14.25" customHeight="1" thickBot="1">
      <c r="A68" s="813"/>
      <c r="B68" s="815"/>
    </row>
  </sheetData>
  <mergeCells count="70">
    <mergeCell ref="A65:A66"/>
    <mergeCell ref="B65:B66"/>
    <mergeCell ref="A67:A68"/>
    <mergeCell ref="B67:B68"/>
    <mergeCell ref="A59:A60"/>
    <mergeCell ref="B59:B60"/>
    <mergeCell ref="A61:A62"/>
    <mergeCell ref="B61:B62"/>
    <mergeCell ref="A63:A64"/>
    <mergeCell ref="B63:B64"/>
    <mergeCell ref="A53:A54"/>
    <mergeCell ref="B53:B54"/>
    <mergeCell ref="A55:A56"/>
    <mergeCell ref="B55:B56"/>
    <mergeCell ref="A57:A58"/>
    <mergeCell ref="B57:B58"/>
    <mergeCell ref="O2:R2"/>
    <mergeCell ref="S2:S4"/>
    <mergeCell ref="T2:T4"/>
    <mergeCell ref="U2:U4"/>
    <mergeCell ref="B5:B6"/>
    <mergeCell ref="C4:D4"/>
    <mergeCell ref="E4:J4"/>
    <mergeCell ref="A5:A6"/>
    <mergeCell ref="A7:A8"/>
    <mergeCell ref="B7:B8"/>
    <mergeCell ref="A9:A10"/>
    <mergeCell ref="B9:B10"/>
    <mergeCell ref="A11:A12"/>
    <mergeCell ref="B11:B12"/>
    <mergeCell ref="A13:A14"/>
    <mergeCell ref="B13:B14"/>
    <mergeCell ref="A15:A16"/>
    <mergeCell ref="B15:B16"/>
    <mergeCell ref="A17:A18"/>
    <mergeCell ref="B17:B18"/>
    <mergeCell ref="A19:A20"/>
    <mergeCell ref="B19:B20"/>
    <mergeCell ref="A21:A22"/>
    <mergeCell ref="B21:B22"/>
    <mergeCell ref="A33:A34"/>
    <mergeCell ref="B33:B34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51:A52"/>
    <mergeCell ref="B51:B52"/>
    <mergeCell ref="A41:A42"/>
    <mergeCell ref="B41:B42"/>
    <mergeCell ref="A43:A44"/>
    <mergeCell ref="B43:B44"/>
    <mergeCell ref="A45:A46"/>
    <mergeCell ref="B45:B46"/>
    <mergeCell ref="A47:A48"/>
    <mergeCell ref="B47:B48"/>
    <mergeCell ref="A49:A50"/>
    <mergeCell ref="B49:B50"/>
    <mergeCell ref="A35:A36"/>
    <mergeCell ref="B35:B36"/>
    <mergeCell ref="A37:A38"/>
    <mergeCell ref="B37:B38"/>
    <mergeCell ref="A39:A40"/>
    <mergeCell ref="B39:B40"/>
  </mergeCells>
  <phoneticPr fontId="1"/>
  <pageMargins left="0.7" right="0.7" top="0.75" bottom="0.75" header="0.3" footer="0.3"/>
  <pageSetup paperSize="9" orientation="portrait" r:id="rId1"/>
  <colBreaks count="1" manualBreakCount="1">
    <brk id="13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1"/>
  <sheetViews>
    <sheetView zoomScale="55" zoomScaleNormal="55" workbookViewId="0">
      <selection activeCell="AD5" sqref="AD5:AO6"/>
    </sheetView>
  </sheetViews>
  <sheetFormatPr defaultRowHeight="15" customHeight="1"/>
  <cols>
    <col min="1" max="1" width="3.125" customWidth="1"/>
    <col min="2" max="2" width="6.25" customWidth="1"/>
    <col min="3" max="6" width="1.875" customWidth="1"/>
    <col min="7" max="7" width="4.5" customWidth="1"/>
    <col min="8" max="19" width="3.75" customWidth="1"/>
    <col min="20" max="24" width="2.375" customWidth="1"/>
    <col min="25" max="36" width="3.75" customWidth="1"/>
    <col min="37" max="41" width="2.375" customWidth="1"/>
    <col min="42" max="42" width="3.125" customWidth="1"/>
    <col min="43" max="58" width="3.75" customWidth="1"/>
    <col min="59" max="256" width="3.125" customWidth="1"/>
  </cols>
  <sheetData>
    <row r="1" spans="1:79" ht="32.25" customHeight="1">
      <c r="B1" s="843" t="s">
        <v>117</v>
      </c>
      <c r="C1" s="844"/>
      <c r="D1" s="844"/>
      <c r="E1" s="844"/>
      <c r="F1" s="844"/>
      <c r="G1" s="843" t="s">
        <v>141</v>
      </c>
      <c r="H1" s="844"/>
      <c r="I1" s="837">
        <f>VLOOKUP($V$5,女子試合順!$N$5:$U$25,2)</f>
        <v>20</v>
      </c>
      <c r="J1" s="838"/>
      <c r="K1" s="838"/>
      <c r="L1" s="838"/>
      <c r="M1" s="839"/>
      <c r="N1" s="847" t="s">
        <v>113</v>
      </c>
      <c r="O1" s="848"/>
      <c r="P1" s="843" t="s">
        <v>141</v>
      </c>
      <c r="Q1" s="844"/>
      <c r="R1" s="837">
        <f>VLOOKUP($V$5,女子試合順!$N$5:$U$25,3)</f>
        <v>21</v>
      </c>
      <c r="S1" s="838"/>
      <c r="T1" s="838"/>
      <c r="U1" s="838"/>
      <c r="V1" s="839"/>
    </row>
    <row r="2" spans="1:79" ht="31.5" customHeight="1">
      <c r="B2" s="845"/>
      <c r="C2" s="846"/>
      <c r="D2" s="846"/>
      <c r="E2" s="846"/>
      <c r="F2" s="846"/>
      <c r="G2" s="845" t="s">
        <v>118</v>
      </c>
      <c r="H2" s="846"/>
      <c r="I2" s="840" t="str">
        <f>VLOOKUP(I1,女子試合順!A5:B100,2)</f>
        <v>津谷</v>
      </c>
      <c r="J2" s="841"/>
      <c r="K2" s="841"/>
      <c r="L2" s="841"/>
      <c r="M2" s="842"/>
      <c r="N2" s="849"/>
      <c r="O2" s="849"/>
      <c r="P2" s="845" t="s">
        <v>118</v>
      </c>
      <c r="Q2" s="846"/>
      <c r="R2" s="840" t="str">
        <f>VLOOKUP(R1,女子試合順!A5:B100,2)</f>
        <v>小野田</v>
      </c>
      <c r="S2" s="841"/>
      <c r="T2" s="841"/>
      <c r="U2" s="841"/>
      <c r="V2" s="842"/>
    </row>
    <row r="3" spans="1:79" ht="14.25" customHeight="1" thickBot="1"/>
    <row r="4" spans="1:79" ht="84" customHeight="1" thickTop="1" thickBot="1">
      <c r="A4" s="287" t="s">
        <v>107</v>
      </c>
      <c r="B4" s="288"/>
      <c r="C4" s="289" t="s">
        <v>360</v>
      </c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88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2"/>
      <c r="BG4" s="43"/>
      <c r="BH4" s="293" t="s">
        <v>106</v>
      </c>
      <c r="BI4" s="294"/>
      <c r="BJ4" s="294"/>
      <c r="BK4" s="294"/>
      <c r="BL4" s="294"/>
      <c r="BM4" s="294"/>
      <c r="BN4" s="294"/>
      <c r="BO4" s="294"/>
      <c r="BP4" s="294"/>
      <c r="BQ4" s="294"/>
      <c r="BR4" s="294"/>
      <c r="BS4" s="294"/>
      <c r="BT4" s="294"/>
      <c r="BU4" s="294"/>
      <c r="BV4" s="294"/>
      <c r="BW4" s="294"/>
      <c r="BX4" s="294"/>
      <c r="BY4" s="294"/>
      <c r="BZ4" s="294"/>
      <c r="CA4" s="295"/>
    </row>
    <row r="5" spans="1:79" ht="18.75" customHeight="1" thickTop="1" thickBot="1">
      <c r="A5" s="261" t="s">
        <v>108</v>
      </c>
      <c r="B5" s="262"/>
      <c r="C5" s="296" t="s">
        <v>146</v>
      </c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300" t="s">
        <v>116</v>
      </c>
      <c r="R5" s="301"/>
      <c r="S5" s="301"/>
      <c r="T5" s="301"/>
      <c r="U5" s="301"/>
      <c r="V5" s="304" t="s">
        <v>359</v>
      </c>
      <c r="W5" s="305"/>
      <c r="X5" s="305"/>
      <c r="Y5" s="305"/>
      <c r="Z5" s="305"/>
      <c r="AA5" s="306"/>
      <c r="AB5" s="309" t="s">
        <v>114</v>
      </c>
      <c r="AC5" s="309"/>
      <c r="AD5" s="856">
        <f>VLOOKUP($V$5,女子試合順!$N$5:$U$20,6)</f>
        <v>0</v>
      </c>
      <c r="AE5" s="856"/>
      <c r="AF5" s="856"/>
      <c r="AG5" s="856"/>
      <c r="AH5" s="856"/>
      <c r="AI5" s="856"/>
      <c r="AJ5" s="856"/>
      <c r="AK5" s="856"/>
      <c r="AL5" s="856"/>
      <c r="AM5" s="856"/>
      <c r="AN5" s="856"/>
      <c r="AO5" s="856"/>
      <c r="AP5" s="21"/>
      <c r="AQ5" s="327" t="s">
        <v>115</v>
      </c>
      <c r="AR5" s="328"/>
      <c r="AS5" s="328"/>
      <c r="AT5" s="328"/>
      <c r="AU5" s="329">
        <f>VLOOKUP($V$5,女子試合順!$N$5:$U$20,7)</f>
        <v>0.54861111111111105</v>
      </c>
      <c r="AV5" s="329"/>
      <c r="AW5" s="329"/>
      <c r="AX5" s="329"/>
      <c r="AY5" s="329"/>
      <c r="AZ5" s="329"/>
      <c r="BA5" s="329"/>
      <c r="BB5" s="329"/>
      <c r="BC5" s="329"/>
      <c r="BD5" s="329"/>
      <c r="BE5" s="329"/>
      <c r="BF5" s="330"/>
      <c r="BG5" s="43"/>
      <c r="BH5" s="258"/>
      <c r="BI5" s="259"/>
      <c r="BJ5" s="259"/>
      <c r="BK5" s="259"/>
      <c r="BL5" s="259"/>
      <c r="BM5" s="259"/>
      <c r="BN5" s="259"/>
      <c r="BO5" s="259"/>
      <c r="BP5" s="259"/>
      <c r="BQ5" s="259"/>
      <c r="BR5" s="259"/>
      <c r="BS5" s="259"/>
      <c r="BT5" s="259"/>
      <c r="BU5" s="259"/>
      <c r="BV5" s="259"/>
      <c r="BW5" s="259"/>
      <c r="BX5" s="259"/>
      <c r="BY5" s="259"/>
      <c r="BZ5" s="259"/>
      <c r="CA5" s="260"/>
    </row>
    <row r="6" spans="1:79" ht="18.75" customHeight="1" thickTop="1" thickBot="1">
      <c r="A6" s="261"/>
      <c r="B6" s="262"/>
      <c r="C6" s="298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302"/>
      <c r="R6" s="303"/>
      <c r="S6" s="303"/>
      <c r="T6" s="303"/>
      <c r="U6" s="303"/>
      <c r="V6" s="307"/>
      <c r="W6" s="307"/>
      <c r="X6" s="307"/>
      <c r="Y6" s="307"/>
      <c r="Z6" s="307"/>
      <c r="AA6" s="308"/>
      <c r="AB6" s="310"/>
      <c r="AC6" s="310"/>
      <c r="AD6" s="857"/>
      <c r="AE6" s="857"/>
      <c r="AF6" s="857"/>
      <c r="AG6" s="857"/>
      <c r="AH6" s="857"/>
      <c r="AI6" s="857"/>
      <c r="AJ6" s="857"/>
      <c r="AK6" s="857"/>
      <c r="AL6" s="857"/>
      <c r="AM6" s="857"/>
      <c r="AN6" s="857"/>
      <c r="AO6" s="857"/>
      <c r="AP6" s="22"/>
      <c r="AQ6" s="327"/>
      <c r="AR6" s="328"/>
      <c r="AS6" s="328"/>
      <c r="AT6" s="328"/>
      <c r="AU6" s="329"/>
      <c r="AV6" s="329"/>
      <c r="AW6" s="329"/>
      <c r="AX6" s="329"/>
      <c r="AY6" s="329"/>
      <c r="AZ6" s="329"/>
      <c r="BA6" s="329"/>
      <c r="BB6" s="329"/>
      <c r="BC6" s="329"/>
      <c r="BD6" s="329"/>
      <c r="BE6" s="329"/>
      <c r="BF6" s="330"/>
      <c r="BG6" s="43"/>
      <c r="BH6" s="258"/>
      <c r="BI6" s="259"/>
      <c r="BJ6" s="259"/>
      <c r="BK6" s="259"/>
      <c r="BL6" s="259"/>
      <c r="BM6" s="259"/>
      <c r="BN6" s="259"/>
      <c r="BO6" s="259"/>
      <c r="BP6" s="259"/>
      <c r="BQ6" s="259"/>
      <c r="BR6" s="259"/>
      <c r="BS6" s="259"/>
      <c r="BT6" s="259"/>
      <c r="BU6" s="259"/>
      <c r="BV6" s="259"/>
      <c r="BW6" s="259"/>
      <c r="BX6" s="259"/>
      <c r="BY6" s="259"/>
      <c r="BZ6" s="259"/>
      <c r="CA6" s="260"/>
    </row>
    <row r="7" spans="1:79" ht="18" customHeight="1" thickTop="1" thickBot="1">
      <c r="A7" s="261" t="s">
        <v>109</v>
      </c>
      <c r="B7" s="262"/>
      <c r="C7" s="850" t="str">
        <f>VLOOKUP(V5,女子試合順!N5:U20,8)</f>
        <v>セキスイハイムスーパーアリーナ</v>
      </c>
      <c r="D7" s="851"/>
      <c r="E7" s="851"/>
      <c r="F7" s="851"/>
      <c r="G7" s="851"/>
      <c r="H7" s="851"/>
      <c r="I7" s="851"/>
      <c r="J7" s="851"/>
      <c r="K7" s="851"/>
      <c r="L7" s="851"/>
      <c r="M7" s="851"/>
      <c r="N7" s="851"/>
      <c r="O7" s="851"/>
      <c r="P7" s="851"/>
      <c r="Q7" s="851"/>
      <c r="R7" s="851"/>
      <c r="S7" s="851"/>
      <c r="T7" s="851"/>
      <c r="U7" s="851"/>
      <c r="V7" s="851"/>
      <c r="W7" s="851"/>
      <c r="X7" s="851"/>
      <c r="Y7" s="851"/>
      <c r="Z7" s="851"/>
      <c r="AA7" s="851"/>
      <c r="AB7" s="271" t="s">
        <v>110</v>
      </c>
      <c r="AC7" s="272"/>
      <c r="AD7" s="277"/>
      <c r="AE7" s="278"/>
      <c r="AF7" s="281"/>
      <c r="AG7" s="284" t="s">
        <v>123</v>
      </c>
      <c r="AH7" s="284"/>
      <c r="AI7" s="281" t="s">
        <v>111</v>
      </c>
      <c r="AJ7" s="314"/>
      <c r="AK7" s="20" t="s">
        <v>112</v>
      </c>
      <c r="AL7" s="20"/>
      <c r="AM7" s="20"/>
      <c r="AN7" s="20"/>
      <c r="AO7" s="20"/>
      <c r="AP7" s="317" t="s">
        <v>81</v>
      </c>
      <c r="AQ7" s="318"/>
      <c r="AR7" s="319" t="str">
        <f>I2&amp;"中学校"</f>
        <v>津谷中学校</v>
      </c>
      <c r="AS7" s="319"/>
      <c r="AT7" s="319"/>
      <c r="AU7" s="319"/>
      <c r="AV7" s="319"/>
      <c r="AW7" s="319"/>
      <c r="AX7" s="297" t="s">
        <v>113</v>
      </c>
      <c r="AY7" s="322" t="str">
        <f>R2&amp;"中学校"</f>
        <v>小野田中学校</v>
      </c>
      <c r="AZ7" s="322"/>
      <c r="BA7" s="322"/>
      <c r="BB7" s="322"/>
      <c r="BC7" s="322"/>
      <c r="BD7" s="322"/>
      <c r="BE7" s="325" t="s">
        <v>81</v>
      </c>
      <c r="BF7" s="326"/>
      <c r="BG7" s="43"/>
      <c r="BH7" s="258"/>
      <c r="BI7" s="259"/>
      <c r="BJ7" s="259"/>
      <c r="BK7" s="259"/>
      <c r="BL7" s="259"/>
      <c r="BM7" s="259"/>
      <c r="BN7" s="259"/>
      <c r="BO7" s="259"/>
      <c r="BP7" s="259"/>
      <c r="BQ7" s="259"/>
      <c r="BR7" s="259"/>
      <c r="BS7" s="259"/>
      <c r="BT7" s="259"/>
      <c r="BU7" s="259"/>
      <c r="BV7" s="259"/>
      <c r="BW7" s="259"/>
      <c r="BX7" s="259"/>
      <c r="BY7" s="259"/>
      <c r="BZ7" s="259"/>
      <c r="CA7" s="260"/>
    </row>
    <row r="8" spans="1:79" ht="18" customHeight="1" thickTop="1" thickBot="1">
      <c r="A8" s="261"/>
      <c r="B8" s="262"/>
      <c r="C8" s="852"/>
      <c r="D8" s="853"/>
      <c r="E8" s="853"/>
      <c r="F8" s="853"/>
      <c r="G8" s="853"/>
      <c r="H8" s="853"/>
      <c r="I8" s="853"/>
      <c r="J8" s="853"/>
      <c r="K8" s="853"/>
      <c r="L8" s="853"/>
      <c r="M8" s="853"/>
      <c r="N8" s="853"/>
      <c r="O8" s="853"/>
      <c r="P8" s="853"/>
      <c r="Q8" s="853"/>
      <c r="R8" s="853"/>
      <c r="S8" s="853"/>
      <c r="T8" s="853"/>
      <c r="U8" s="853"/>
      <c r="V8" s="853"/>
      <c r="W8" s="853"/>
      <c r="X8" s="853"/>
      <c r="Y8" s="853"/>
      <c r="Z8" s="853"/>
      <c r="AA8" s="853"/>
      <c r="AB8" s="273"/>
      <c r="AC8" s="274"/>
      <c r="AD8" s="279"/>
      <c r="AE8" s="279"/>
      <c r="AF8" s="282"/>
      <c r="AG8" s="285"/>
      <c r="AH8" s="285"/>
      <c r="AI8" s="282"/>
      <c r="AJ8" s="315"/>
      <c r="AK8" s="11"/>
      <c r="AL8" s="11"/>
      <c r="AM8" s="11"/>
      <c r="AN8" s="11"/>
      <c r="AO8" s="18"/>
      <c r="AP8" s="347" t="s">
        <v>47</v>
      </c>
      <c r="AQ8" s="347"/>
      <c r="AR8" s="320"/>
      <c r="AS8" s="320"/>
      <c r="AT8" s="320"/>
      <c r="AU8" s="320"/>
      <c r="AV8" s="320"/>
      <c r="AW8" s="320"/>
      <c r="AX8" s="282"/>
      <c r="AY8" s="323"/>
      <c r="AZ8" s="323"/>
      <c r="BA8" s="323"/>
      <c r="BB8" s="323"/>
      <c r="BC8" s="323"/>
      <c r="BD8" s="323"/>
      <c r="BE8" s="349" t="s">
        <v>47</v>
      </c>
      <c r="BF8" s="350"/>
      <c r="BG8" s="43"/>
      <c r="BH8" s="17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9"/>
    </row>
    <row r="9" spans="1:79" ht="18" customHeight="1" thickTop="1" thickBot="1">
      <c r="A9" s="263"/>
      <c r="B9" s="264"/>
      <c r="C9" s="854"/>
      <c r="D9" s="855"/>
      <c r="E9" s="855"/>
      <c r="F9" s="855"/>
      <c r="G9" s="855"/>
      <c r="H9" s="855"/>
      <c r="I9" s="855"/>
      <c r="J9" s="855"/>
      <c r="K9" s="855"/>
      <c r="L9" s="855"/>
      <c r="M9" s="855"/>
      <c r="N9" s="855"/>
      <c r="O9" s="855"/>
      <c r="P9" s="855"/>
      <c r="Q9" s="855"/>
      <c r="R9" s="855"/>
      <c r="S9" s="855"/>
      <c r="T9" s="855"/>
      <c r="U9" s="855"/>
      <c r="V9" s="855"/>
      <c r="W9" s="855"/>
      <c r="X9" s="855"/>
      <c r="Y9" s="855"/>
      <c r="Z9" s="855"/>
      <c r="AA9" s="855"/>
      <c r="AB9" s="275"/>
      <c r="AC9" s="276"/>
      <c r="AD9" s="280"/>
      <c r="AE9" s="280"/>
      <c r="AF9" s="283"/>
      <c r="AG9" s="286"/>
      <c r="AH9" s="286"/>
      <c r="AI9" s="283"/>
      <c r="AJ9" s="316"/>
      <c r="AK9" s="15"/>
      <c r="AL9" s="15"/>
      <c r="AM9" s="15"/>
      <c r="AN9" s="15"/>
      <c r="AO9" s="15"/>
      <c r="AP9" s="348"/>
      <c r="AQ9" s="348"/>
      <c r="AR9" s="321"/>
      <c r="AS9" s="321"/>
      <c r="AT9" s="321"/>
      <c r="AU9" s="321"/>
      <c r="AV9" s="321"/>
      <c r="AW9" s="321"/>
      <c r="AX9" s="283"/>
      <c r="AY9" s="324"/>
      <c r="AZ9" s="324"/>
      <c r="BA9" s="324"/>
      <c r="BB9" s="324"/>
      <c r="BC9" s="324"/>
      <c r="BD9" s="324"/>
      <c r="BE9" s="351"/>
      <c r="BF9" s="352"/>
      <c r="BG9" s="43"/>
      <c r="BH9" s="353"/>
      <c r="BI9" s="354"/>
      <c r="BJ9" s="354"/>
      <c r="BK9" s="354"/>
      <c r="BL9" s="354"/>
      <c r="BM9" s="354"/>
      <c r="BN9" s="354"/>
      <c r="BO9" s="354"/>
      <c r="BP9" s="354"/>
      <c r="BQ9" s="354"/>
      <c r="BR9" s="354"/>
      <c r="BS9" s="354"/>
      <c r="BT9" s="354"/>
      <c r="BU9" s="354"/>
      <c r="BV9" s="354"/>
      <c r="BW9" s="354"/>
      <c r="BX9" s="354"/>
      <c r="BY9" s="354"/>
      <c r="BZ9" s="354"/>
      <c r="CA9" s="355"/>
    </row>
    <row r="10" spans="1:79" ht="15" customHeight="1" thickTop="1" thickBo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</row>
    <row r="11" spans="1:79" ht="15" customHeight="1" thickTop="1">
      <c r="A11" s="43"/>
      <c r="B11" s="43"/>
      <c r="C11" s="43"/>
      <c r="D11" s="43"/>
      <c r="E11" s="43"/>
      <c r="F11" s="43"/>
      <c r="G11" s="398" t="s">
        <v>12</v>
      </c>
      <c r="H11" s="402" t="s">
        <v>45</v>
      </c>
      <c r="I11" s="335"/>
      <c r="J11" s="335"/>
      <c r="K11" s="404" t="s">
        <v>124</v>
      </c>
      <c r="L11" s="405"/>
      <c r="M11" s="405"/>
      <c r="N11" s="405"/>
      <c r="O11" s="405"/>
      <c r="P11" s="406"/>
      <c r="Q11" s="311" t="s">
        <v>119</v>
      </c>
      <c r="R11" s="312"/>
      <c r="S11" s="1" t="s">
        <v>30</v>
      </c>
      <c r="T11" s="339" t="s">
        <v>44</v>
      </c>
      <c r="U11" s="340"/>
      <c r="V11" s="340"/>
      <c r="W11" s="340"/>
      <c r="X11" s="341"/>
      <c r="Y11" s="3" t="s">
        <v>30</v>
      </c>
      <c r="Z11" s="311" t="s">
        <v>120</v>
      </c>
      <c r="AA11" s="312"/>
      <c r="AB11" s="331" t="s">
        <v>125</v>
      </c>
      <c r="AC11" s="332"/>
      <c r="AD11" s="332"/>
      <c r="AE11" s="332"/>
      <c r="AF11" s="332"/>
      <c r="AG11" s="332"/>
      <c r="AH11" s="335" t="s">
        <v>46</v>
      </c>
      <c r="AI11" s="335"/>
      <c r="AJ11" s="336"/>
      <c r="AK11" s="339" t="s">
        <v>44</v>
      </c>
      <c r="AL11" s="340"/>
      <c r="AM11" s="340"/>
      <c r="AN11" s="340"/>
      <c r="AO11" s="341"/>
      <c r="AP11" s="43"/>
      <c r="AQ11" s="339" t="s">
        <v>62</v>
      </c>
      <c r="AR11" s="340"/>
      <c r="AS11" s="340"/>
      <c r="AT11" s="340"/>
      <c r="AU11" s="340"/>
      <c r="AV11" s="340"/>
      <c r="AW11" s="340"/>
      <c r="AX11" s="341"/>
      <c r="AY11" s="339" t="s">
        <v>58</v>
      </c>
      <c r="AZ11" s="340"/>
      <c r="BA11" s="340"/>
      <c r="BB11" s="340"/>
      <c r="BC11" s="340"/>
      <c r="BD11" s="340"/>
      <c r="BE11" s="340"/>
      <c r="BF11" s="341"/>
      <c r="BG11" s="43"/>
      <c r="BH11" s="345" t="s">
        <v>81</v>
      </c>
      <c r="BI11" s="346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356" t="s">
        <v>81</v>
      </c>
      <c r="CA11" s="357"/>
    </row>
    <row r="12" spans="1:79" ht="15" customHeight="1" thickBot="1">
      <c r="A12" s="43"/>
      <c r="B12" s="43"/>
      <c r="C12" s="43"/>
      <c r="D12" s="43"/>
      <c r="E12" s="43"/>
      <c r="F12" s="43"/>
      <c r="G12" s="399"/>
      <c r="H12" s="403"/>
      <c r="I12" s="337"/>
      <c r="J12" s="337"/>
      <c r="K12" s="407"/>
      <c r="L12" s="407"/>
      <c r="M12" s="407"/>
      <c r="N12" s="407"/>
      <c r="O12" s="407"/>
      <c r="P12" s="408"/>
      <c r="Q12" s="313"/>
      <c r="R12" s="313"/>
      <c r="S12" s="2" t="s">
        <v>31</v>
      </c>
      <c r="T12" s="342"/>
      <c r="U12" s="343"/>
      <c r="V12" s="343"/>
      <c r="W12" s="343"/>
      <c r="X12" s="344"/>
      <c r="Y12" s="4" t="s">
        <v>31</v>
      </c>
      <c r="Z12" s="313"/>
      <c r="AA12" s="313"/>
      <c r="AB12" s="333"/>
      <c r="AC12" s="334"/>
      <c r="AD12" s="334"/>
      <c r="AE12" s="334"/>
      <c r="AF12" s="334"/>
      <c r="AG12" s="334"/>
      <c r="AH12" s="337"/>
      <c r="AI12" s="337"/>
      <c r="AJ12" s="338"/>
      <c r="AK12" s="342"/>
      <c r="AL12" s="343"/>
      <c r="AM12" s="343"/>
      <c r="AN12" s="343"/>
      <c r="AO12" s="344"/>
      <c r="AP12" s="43"/>
      <c r="AQ12" s="342"/>
      <c r="AR12" s="343"/>
      <c r="AS12" s="343"/>
      <c r="AT12" s="343"/>
      <c r="AU12" s="343"/>
      <c r="AV12" s="343"/>
      <c r="AW12" s="343"/>
      <c r="AX12" s="344"/>
      <c r="AY12" s="358" t="s">
        <v>59</v>
      </c>
      <c r="AZ12" s="359"/>
      <c r="BA12" s="359"/>
      <c r="BB12" s="359"/>
      <c r="BC12" s="354" t="s">
        <v>60</v>
      </c>
      <c r="BD12" s="354"/>
      <c r="BE12" s="354"/>
      <c r="BF12" s="355"/>
      <c r="BG12" s="43"/>
      <c r="BH12" s="360" t="s">
        <v>47</v>
      </c>
      <c r="BI12" s="361"/>
      <c r="BJ12" s="362" t="str">
        <f>I2&amp;"中学校"</f>
        <v>津谷中学校</v>
      </c>
      <c r="BK12" s="363"/>
      <c r="BL12" s="363"/>
      <c r="BM12" s="363"/>
      <c r="BN12" s="363"/>
      <c r="BO12" s="363"/>
      <c r="BP12" s="365" t="s">
        <v>83</v>
      </c>
      <c r="BQ12" s="365"/>
      <c r="BR12" s="365"/>
      <c r="BS12" s="365"/>
      <c r="BT12" s="362" t="str">
        <f>R2&amp;"中学校"</f>
        <v>小野田中学校</v>
      </c>
      <c r="BU12" s="363"/>
      <c r="BV12" s="363"/>
      <c r="BW12" s="363"/>
      <c r="BX12" s="363"/>
      <c r="BY12" s="363"/>
      <c r="BZ12" s="361" t="s">
        <v>47</v>
      </c>
      <c r="CA12" s="366"/>
    </row>
    <row r="13" spans="1:79" ht="15" customHeight="1" thickTop="1" thickBot="1">
      <c r="A13" s="391" t="s">
        <v>0</v>
      </c>
      <c r="B13" s="392" t="s">
        <v>1</v>
      </c>
      <c r="C13" s="392"/>
      <c r="D13" s="392"/>
      <c r="E13" s="392"/>
      <c r="F13" s="393"/>
      <c r="G13" s="399"/>
      <c r="H13" s="394" t="s">
        <v>13</v>
      </c>
      <c r="I13" s="395"/>
      <c r="J13" s="370" t="s">
        <v>14</v>
      </c>
      <c r="K13" s="371"/>
      <c r="L13" s="370" t="s">
        <v>15</v>
      </c>
      <c r="M13" s="371"/>
      <c r="N13" s="370" t="s">
        <v>16</v>
      </c>
      <c r="O13" s="371"/>
      <c r="P13" s="370" t="s">
        <v>17</v>
      </c>
      <c r="Q13" s="371"/>
      <c r="R13" s="374" t="s">
        <v>18</v>
      </c>
      <c r="S13" s="375"/>
      <c r="T13" s="378" t="s">
        <v>20</v>
      </c>
      <c r="U13" s="381" t="s">
        <v>32</v>
      </c>
      <c r="V13" s="381" t="s">
        <v>35</v>
      </c>
      <c r="W13" s="381" t="s">
        <v>38</v>
      </c>
      <c r="X13" s="437" t="s">
        <v>41</v>
      </c>
      <c r="Y13" s="394" t="s">
        <v>13</v>
      </c>
      <c r="Z13" s="395"/>
      <c r="AA13" s="370" t="s">
        <v>14</v>
      </c>
      <c r="AB13" s="371"/>
      <c r="AC13" s="370" t="s">
        <v>15</v>
      </c>
      <c r="AD13" s="371"/>
      <c r="AE13" s="370" t="s">
        <v>16</v>
      </c>
      <c r="AF13" s="371"/>
      <c r="AG13" s="370" t="s">
        <v>17</v>
      </c>
      <c r="AH13" s="371"/>
      <c r="AI13" s="374" t="s">
        <v>18</v>
      </c>
      <c r="AJ13" s="375"/>
      <c r="AK13" s="417" t="s">
        <v>20</v>
      </c>
      <c r="AL13" s="420" t="s">
        <v>32</v>
      </c>
      <c r="AM13" s="420" t="s">
        <v>35</v>
      </c>
      <c r="AN13" s="420" t="s">
        <v>38</v>
      </c>
      <c r="AO13" s="422" t="s">
        <v>41</v>
      </c>
      <c r="AP13" s="43"/>
      <c r="AQ13" s="369" t="s">
        <v>51</v>
      </c>
      <c r="AR13" s="367"/>
      <c r="AS13" s="367" t="s">
        <v>52</v>
      </c>
      <c r="AT13" s="367"/>
      <c r="AU13" s="367" t="s">
        <v>53</v>
      </c>
      <c r="AV13" s="367"/>
      <c r="AW13" s="367" t="s">
        <v>54</v>
      </c>
      <c r="AX13" s="367"/>
      <c r="AY13" s="367" t="s">
        <v>55</v>
      </c>
      <c r="AZ13" s="367"/>
      <c r="BA13" s="367" t="s">
        <v>56</v>
      </c>
      <c r="BB13" s="367"/>
      <c r="BC13" s="367" t="s">
        <v>57</v>
      </c>
      <c r="BD13" s="367"/>
      <c r="BE13" s="367"/>
      <c r="BF13" s="368"/>
      <c r="BG13" s="43"/>
      <c r="BH13" s="360"/>
      <c r="BI13" s="361"/>
      <c r="BJ13" s="364"/>
      <c r="BK13" s="364"/>
      <c r="BL13" s="364"/>
      <c r="BM13" s="364"/>
      <c r="BN13" s="364"/>
      <c r="BO13" s="364"/>
      <c r="BP13" s="11"/>
      <c r="BQ13" s="11"/>
      <c r="BR13" s="11"/>
      <c r="BS13" s="11"/>
      <c r="BT13" s="364"/>
      <c r="BU13" s="364"/>
      <c r="BV13" s="364"/>
      <c r="BW13" s="364"/>
      <c r="BX13" s="364"/>
      <c r="BY13" s="364"/>
      <c r="BZ13" s="361"/>
      <c r="CA13" s="366"/>
    </row>
    <row r="14" spans="1:79" ht="15" customHeight="1" thickTop="1" thickBot="1">
      <c r="A14" s="391"/>
      <c r="B14" s="392"/>
      <c r="C14" s="392"/>
      <c r="D14" s="392"/>
      <c r="E14" s="392"/>
      <c r="F14" s="393"/>
      <c r="G14" s="399"/>
      <c r="H14" s="396"/>
      <c r="I14" s="397"/>
      <c r="J14" s="372"/>
      <c r="K14" s="373"/>
      <c r="L14" s="372"/>
      <c r="M14" s="373"/>
      <c r="N14" s="372"/>
      <c r="O14" s="373"/>
      <c r="P14" s="372"/>
      <c r="Q14" s="373"/>
      <c r="R14" s="376"/>
      <c r="S14" s="377"/>
      <c r="T14" s="379"/>
      <c r="U14" s="382"/>
      <c r="V14" s="382"/>
      <c r="W14" s="382"/>
      <c r="X14" s="438"/>
      <c r="Y14" s="396"/>
      <c r="Z14" s="397"/>
      <c r="AA14" s="372"/>
      <c r="AB14" s="373"/>
      <c r="AC14" s="372"/>
      <c r="AD14" s="373"/>
      <c r="AE14" s="372"/>
      <c r="AF14" s="373"/>
      <c r="AG14" s="372"/>
      <c r="AH14" s="373"/>
      <c r="AI14" s="376"/>
      <c r="AJ14" s="377"/>
      <c r="AK14" s="418"/>
      <c r="AL14" s="421"/>
      <c r="AM14" s="421"/>
      <c r="AN14" s="421"/>
      <c r="AO14" s="423"/>
      <c r="AP14" s="43"/>
      <c r="AQ14" s="426"/>
      <c r="AR14" s="424"/>
      <c r="AS14" s="424"/>
      <c r="AT14" s="424"/>
      <c r="AU14" s="424"/>
      <c r="AV14" s="424"/>
      <c r="AW14" s="424"/>
      <c r="AX14" s="424"/>
      <c r="AY14" s="424"/>
      <c r="AZ14" s="424"/>
      <c r="BA14" s="424"/>
      <c r="BB14" s="424"/>
      <c r="BC14" s="424" t="s">
        <v>61</v>
      </c>
      <c r="BD14" s="424"/>
      <c r="BE14" s="424"/>
      <c r="BF14" s="425"/>
      <c r="BG14" s="43"/>
      <c r="BH14" s="339" t="s">
        <v>3</v>
      </c>
      <c r="BI14" s="340"/>
      <c r="BJ14" s="340" t="s">
        <v>82</v>
      </c>
      <c r="BK14" s="340"/>
      <c r="BL14" s="340"/>
      <c r="BM14" s="340"/>
      <c r="BN14" s="340"/>
      <c r="BO14" s="340"/>
      <c r="BP14" s="340"/>
      <c r="BQ14" s="427"/>
      <c r="BR14" s="429" t="s">
        <v>3</v>
      </c>
      <c r="BS14" s="340"/>
      <c r="BT14" s="340" t="s">
        <v>82</v>
      </c>
      <c r="BU14" s="340"/>
      <c r="BV14" s="340"/>
      <c r="BW14" s="340"/>
      <c r="BX14" s="340"/>
      <c r="BY14" s="340"/>
      <c r="BZ14" s="340"/>
      <c r="CA14" s="341"/>
    </row>
    <row r="15" spans="1:79" ht="15" customHeight="1" thickTop="1">
      <c r="A15" s="391"/>
      <c r="B15" s="431" t="s">
        <v>2</v>
      </c>
      <c r="C15" s="431"/>
      <c r="D15" s="431"/>
      <c r="E15" s="431"/>
      <c r="F15" s="432"/>
      <c r="G15" s="400"/>
      <c r="H15" s="433"/>
      <c r="I15" s="434"/>
      <c r="J15" s="383"/>
      <c r="K15" s="384"/>
      <c r="L15" s="383"/>
      <c r="M15" s="384"/>
      <c r="N15" s="383"/>
      <c r="O15" s="384"/>
      <c r="P15" s="383"/>
      <c r="Q15" s="384"/>
      <c r="R15" s="387"/>
      <c r="S15" s="388"/>
      <c r="T15" s="380"/>
      <c r="U15" s="382"/>
      <c r="V15" s="382"/>
      <c r="W15" s="382"/>
      <c r="X15" s="439"/>
      <c r="Y15" s="433"/>
      <c r="Z15" s="434"/>
      <c r="AA15" s="383"/>
      <c r="AB15" s="384"/>
      <c r="AC15" s="383"/>
      <c r="AD15" s="384"/>
      <c r="AE15" s="383"/>
      <c r="AF15" s="384"/>
      <c r="AG15" s="383"/>
      <c r="AH15" s="384"/>
      <c r="AI15" s="387"/>
      <c r="AJ15" s="388"/>
      <c r="AK15" s="419"/>
      <c r="AL15" s="421"/>
      <c r="AM15" s="421"/>
      <c r="AN15" s="421"/>
      <c r="AO15" s="423"/>
      <c r="AP15" s="43"/>
      <c r="AQ15" s="426"/>
      <c r="AR15" s="424"/>
      <c r="AS15" s="424"/>
      <c r="AT15" s="424"/>
      <c r="AU15" s="424"/>
      <c r="AV15" s="424"/>
      <c r="AW15" s="424"/>
      <c r="AX15" s="424"/>
      <c r="AY15" s="424"/>
      <c r="AZ15" s="424"/>
      <c r="BA15" s="424"/>
      <c r="BB15" s="424"/>
      <c r="BC15" s="424" t="s">
        <v>61</v>
      </c>
      <c r="BD15" s="424"/>
      <c r="BE15" s="424"/>
      <c r="BF15" s="425"/>
      <c r="BG15" s="43"/>
      <c r="BH15" s="426"/>
      <c r="BI15" s="424"/>
      <c r="BJ15" s="424"/>
      <c r="BK15" s="424"/>
      <c r="BL15" s="424"/>
      <c r="BM15" s="424"/>
      <c r="BN15" s="424"/>
      <c r="BO15" s="424"/>
      <c r="BP15" s="424"/>
      <c r="BQ15" s="428"/>
      <c r="BR15" s="430"/>
      <c r="BS15" s="424"/>
      <c r="BT15" s="424"/>
      <c r="BU15" s="424"/>
      <c r="BV15" s="424"/>
      <c r="BW15" s="424"/>
      <c r="BX15" s="424"/>
      <c r="BY15" s="424"/>
      <c r="BZ15" s="424"/>
      <c r="CA15" s="425"/>
    </row>
    <row r="16" spans="1:79" ht="15" customHeight="1" thickBot="1">
      <c r="A16" s="391"/>
      <c r="B16" s="431"/>
      <c r="C16" s="431"/>
      <c r="D16" s="431"/>
      <c r="E16" s="431"/>
      <c r="F16" s="432"/>
      <c r="G16" s="400"/>
      <c r="H16" s="435"/>
      <c r="I16" s="436"/>
      <c r="J16" s="385"/>
      <c r="K16" s="386"/>
      <c r="L16" s="385"/>
      <c r="M16" s="386"/>
      <c r="N16" s="385"/>
      <c r="O16" s="386"/>
      <c r="P16" s="385"/>
      <c r="Q16" s="386"/>
      <c r="R16" s="389"/>
      <c r="S16" s="390"/>
      <c r="T16" s="380"/>
      <c r="U16" s="382"/>
      <c r="V16" s="382"/>
      <c r="W16" s="382"/>
      <c r="X16" s="439"/>
      <c r="Y16" s="435"/>
      <c r="Z16" s="436"/>
      <c r="AA16" s="385"/>
      <c r="AB16" s="386"/>
      <c r="AC16" s="385"/>
      <c r="AD16" s="386"/>
      <c r="AE16" s="385"/>
      <c r="AF16" s="386"/>
      <c r="AG16" s="385"/>
      <c r="AH16" s="386"/>
      <c r="AI16" s="389"/>
      <c r="AJ16" s="390"/>
      <c r="AK16" s="419"/>
      <c r="AL16" s="421"/>
      <c r="AM16" s="421"/>
      <c r="AN16" s="421"/>
      <c r="AO16" s="423"/>
      <c r="AP16" s="43"/>
      <c r="AQ16" s="426"/>
      <c r="AR16" s="424"/>
      <c r="AS16" s="424"/>
      <c r="AT16" s="424"/>
      <c r="AU16" s="424"/>
      <c r="AV16" s="424"/>
      <c r="AW16" s="424"/>
      <c r="AX16" s="424"/>
      <c r="AY16" s="424"/>
      <c r="AZ16" s="424"/>
      <c r="BA16" s="424"/>
      <c r="BB16" s="424"/>
      <c r="BC16" s="424" t="s">
        <v>61</v>
      </c>
      <c r="BD16" s="424"/>
      <c r="BE16" s="424"/>
      <c r="BF16" s="425"/>
      <c r="BG16" s="43"/>
      <c r="BH16" s="426">
        <f>IF(メンバー表IF原本女子!E8=0,"",メンバー表IF原本女子!E8)</f>
        <v>1</v>
      </c>
      <c r="BI16" s="424"/>
      <c r="BJ16" s="424" t="str">
        <f>IF(メンバー表IF原本女子!G8=0,"",メンバー表IF原本女子!G8)</f>
        <v/>
      </c>
      <c r="BK16" s="424"/>
      <c r="BL16" s="424"/>
      <c r="BM16" s="424"/>
      <c r="BN16" s="424"/>
      <c r="BO16" s="424"/>
      <c r="BP16" s="424"/>
      <c r="BQ16" s="428"/>
      <c r="BR16" s="440" t="str">
        <f>IF(メンバー表IF原本女子!O8=0,"",メンバー表IF原本女子!O8)</f>
        <v>①</v>
      </c>
      <c r="BS16" s="441"/>
      <c r="BT16" s="424" t="str">
        <f>IF(メンバー表IF原本女子!Q8=0,"",メンバー表IF原本女子!Q8)</f>
        <v/>
      </c>
      <c r="BU16" s="424"/>
      <c r="BV16" s="424"/>
      <c r="BW16" s="424"/>
      <c r="BX16" s="424"/>
      <c r="BY16" s="424"/>
      <c r="BZ16" s="424"/>
      <c r="CA16" s="425"/>
    </row>
    <row r="17" spans="1:79" ht="15" customHeight="1" thickTop="1">
      <c r="A17" s="391"/>
      <c r="B17" s="444" t="s">
        <v>27</v>
      </c>
      <c r="C17" s="392" t="s">
        <v>3</v>
      </c>
      <c r="D17" s="392"/>
      <c r="E17" s="392"/>
      <c r="F17" s="393"/>
      <c r="G17" s="399"/>
      <c r="H17" s="409"/>
      <c r="I17" s="410"/>
      <c r="J17" s="413"/>
      <c r="K17" s="414"/>
      <c r="L17" s="413"/>
      <c r="M17" s="414"/>
      <c r="N17" s="413"/>
      <c r="O17" s="414"/>
      <c r="P17" s="413"/>
      <c r="Q17" s="414"/>
      <c r="R17" s="409"/>
      <c r="S17" s="410"/>
      <c r="T17" s="379" t="s">
        <v>21</v>
      </c>
      <c r="U17" s="445" t="s">
        <v>33</v>
      </c>
      <c r="V17" s="445" t="s">
        <v>36</v>
      </c>
      <c r="W17" s="445" t="s">
        <v>39</v>
      </c>
      <c r="X17" s="461" t="s">
        <v>42</v>
      </c>
      <c r="Y17" s="409"/>
      <c r="Z17" s="410"/>
      <c r="AA17" s="413"/>
      <c r="AB17" s="414"/>
      <c r="AC17" s="413"/>
      <c r="AD17" s="414"/>
      <c r="AE17" s="413"/>
      <c r="AF17" s="414"/>
      <c r="AG17" s="413"/>
      <c r="AH17" s="414"/>
      <c r="AI17" s="409"/>
      <c r="AJ17" s="410"/>
      <c r="AK17" s="418" t="s">
        <v>21</v>
      </c>
      <c r="AL17" s="459" t="s">
        <v>33</v>
      </c>
      <c r="AM17" s="459" t="s">
        <v>36</v>
      </c>
      <c r="AN17" s="459" t="s">
        <v>39</v>
      </c>
      <c r="AO17" s="460" t="s">
        <v>42</v>
      </c>
      <c r="AP17" s="43"/>
      <c r="AQ17" s="426"/>
      <c r="AR17" s="424"/>
      <c r="AS17" s="424"/>
      <c r="AT17" s="424"/>
      <c r="AU17" s="424"/>
      <c r="AV17" s="424"/>
      <c r="AW17" s="424"/>
      <c r="AX17" s="424"/>
      <c r="AY17" s="424"/>
      <c r="AZ17" s="424"/>
      <c r="BA17" s="424"/>
      <c r="BB17" s="424"/>
      <c r="BC17" s="424" t="s">
        <v>61</v>
      </c>
      <c r="BD17" s="424"/>
      <c r="BE17" s="424"/>
      <c r="BF17" s="425"/>
      <c r="BG17" s="43"/>
      <c r="BH17" s="426"/>
      <c r="BI17" s="424"/>
      <c r="BJ17" s="424"/>
      <c r="BK17" s="424"/>
      <c r="BL17" s="424"/>
      <c r="BM17" s="424"/>
      <c r="BN17" s="424"/>
      <c r="BO17" s="424"/>
      <c r="BP17" s="424"/>
      <c r="BQ17" s="428"/>
      <c r="BR17" s="442"/>
      <c r="BS17" s="443"/>
      <c r="BT17" s="424"/>
      <c r="BU17" s="424"/>
      <c r="BV17" s="424"/>
      <c r="BW17" s="424"/>
      <c r="BX17" s="424"/>
      <c r="BY17" s="424"/>
      <c r="BZ17" s="424"/>
      <c r="CA17" s="425"/>
    </row>
    <row r="18" spans="1:79" ht="15" customHeight="1">
      <c r="A18" s="391"/>
      <c r="B18" s="392"/>
      <c r="C18" s="392"/>
      <c r="D18" s="392"/>
      <c r="E18" s="392"/>
      <c r="F18" s="393"/>
      <c r="G18" s="399"/>
      <c r="H18" s="411"/>
      <c r="I18" s="412"/>
      <c r="J18" s="415"/>
      <c r="K18" s="416"/>
      <c r="L18" s="415"/>
      <c r="M18" s="416"/>
      <c r="N18" s="415"/>
      <c r="O18" s="416"/>
      <c r="P18" s="415"/>
      <c r="Q18" s="416"/>
      <c r="R18" s="411"/>
      <c r="S18" s="412"/>
      <c r="T18" s="379"/>
      <c r="U18" s="382"/>
      <c r="V18" s="382"/>
      <c r="W18" s="382"/>
      <c r="X18" s="438"/>
      <c r="Y18" s="411"/>
      <c r="Z18" s="412"/>
      <c r="AA18" s="415"/>
      <c r="AB18" s="416"/>
      <c r="AC18" s="415"/>
      <c r="AD18" s="416"/>
      <c r="AE18" s="415"/>
      <c r="AF18" s="416"/>
      <c r="AG18" s="415"/>
      <c r="AH18" s="416"/>
      <c r="AI18" s="411"/>
      <c r="AJ18" s="412"/>
      <c r="AK18" s="418"/>
      <c r="AL18" s="421"/>
      <c r="AM18" s="421"/>
      <c r="AN18" s="421"/>
      <c r="AO18" s="423"/>
      <c r="AP18" s="43"/>
      <c r="AQ18" s="426"/>
      <c r="AR18" s="424"/>
      <c r="AS18" s="424"/>
      <c r="AT18" s="424"/>
      <c r="AU18" s="424"/>
      <c r="AV18" s="424"/>
      <c r="AW18" s="424"/>
      <c r="AX18" s="424"/>
      <c r="AY18" s="424"/>
      <c r="AZ18" s="424"/>
      <c r="BA18" s="424"/>
      <c r="BB18" s="424"/>
      <c r="BC18" s="424" t="s">
        <v>61</v>
      </c>
      <c r="BD18" s="424"/>
      <c r="BE18" s="424"/>
      <c r="BF18" s="425"/>
      <c r="BG18" s="43"/>
      <c r="BH18" s="426">
        <f>IF(メンバー表IF原本女子!E10=0,"",メンバー表IF原本女子!E10)</f>
        <v>2</v>
      </c>
      <c r="BI18" s="424"/>
      <c r="BJ18" s="424" t="str">
        <f>IF(メンバー表IF原本女子!G10=0,"",メンバー表IF原本女子!G10)</f>
        <v/>
      </c>
      <c r="BK18" s="424"/>
      <c r="BL18" s="424"/>
      <c r="BM18" s="424"/>
      <c r="BN18" s="424"/>
      <c r="BO18" s="424"/>
      <c r="BP18" s="424"/>
      <c r="BQ18" s="428"/>
      <c r="BR18" s="440">
        <f>IF(メンバー表IF原本女子!O10=0,"",メンバー表IF原本女子!O10)</f>
        <v>2</v>
      </c>
      <c r="BS18" s="441"/>
      <c r="BT18" s="424" t="str">
        <f>IF(メンバー表IF原本女子!Q10=0,"",メンバー表IF原本女子!Q10)</f>
        <v/>
      </c>
      <c r="BU18" s="424"/>
      <c r="BV18" s="424"/>
      <c r="BW18" s="424"/>
      <c r="BX18" s="424"/>
      <c r="BY18" s="424"/>
      <c r="BZ18" s="424"/>
      <c r="CA18" s="425"/>
    </row>
    <row r="19" spans="1:79" ht="15" customHeight="1">
      <c r="A19" s="391"/>
      <c r="B19" s="392"/>
      <c r="C19" s="450" t="s">
        <v>28</v>
      </c>
      <c r="D19" s="392"/>
      <c r="E19" s="392"/>
      <c r="F19" s="393"/>
      <c r="G19" s="399"/>
      <c r="H19" s="451" t="s">
        <v>29</v>
      </c>
      <c r="I19" s="452"/>
      <c r="J19" s="455" t="s">
        <v>29</v>
      </c>
      <c r="K19" s="456"/>
      <c r="L19" s="455" t="s">
        <v>29</v>
      </c>
      <c r="M19" s="456"/>
      <c r="N19" s="455" t="s">
        <v>29</v>
      </c>
      <c r="O19" s="456"/>
      <c r="P19" s="455" t="s">
        <v>29</v>
      </c>
      <c r="Q19" s="456"/>
      <c r="R19" s="446" t="s">
        <v>29</v>
      </c>
      <c r="S19" s="447"/>
      <c r="T19" s="379"/>
      <c r="U19" s="382"/>
      <c r="V19" s="382"/>
      <c r="W19" s="382"/>
      <c r="X19" s="438"/>
      <c r="Y19" s="451" t="s">
        <v>29</v>
      </c>
      <c r="Z19" s="452"/>
      <c r="AA19" s="455" t="s">
        <v>29</v>
      </c>
      <c r="AB19" s="456"/>
      <c r="AC19" s="455" t="s">
        <v>29</v>
      </c>
      <c r="AD19" s="456"/>
      <c r="AE19" s="455" t="s">
        <v>29</v>
      </c>
      <c r="AF19" s="456"/>
      <c r="AG19" s="455" t="s">
        <v>29</v>
      </c>
      <c r="AH19" s="456"/>
      <c r="AI19" s="446" t="s">
        <v>29</v>
      </c>
      <c r="AJ19" s="447"/>
      <c r="AK19" s="418"/>
      <c r="AL19" s="421"/>
      <c r="AM19" s="421"/>
      <c r="AN19" s="421"/>
      <c r="AO19" s="423"/>
      <c r="AP19" s="43"/>
      <c r="AQ19" s="426"/>
      <c r="AR19" s="424"/>
      <c r="AS19" s="424"/>
      <c r="AT19" s="424"/>
      <c r="AU19" s="424"/>
      <c r="AV19" s="424"/>
      <c r="AW19" s="424"/>
      <c r="AX19" s="424"/>
      <c r="AY19" s="424"/>
      <c r="AZ19" s="424"/>
      <c r="BA19" s="424"/>
      <c r="BB19" s="424"/>
      <c r="BC19" s="424" t="s">
        <v>61</v>
      </c>
      <c r="BD19" s="424"/>
      <c r="BE19" s="424"/>
      <c r="BF19" s="425"/>
      <c r="BG19" s="43"/>
      <c r="BH19" s="426"/>
      <c r="BI19" s="424"/>
      <c r="BJ19" s="424"/>
      <c r="BK19" s="424"/>
      <c r="BL19" s="424"/>
      <c r="BM19" s="424"/>
      <c r="BN19" s="424"/>
      <c r="BO19" s="424"/>
      <c r="BP19" s="424"/>
      <c r="BQ19" s="428"/>
      <c r="BR19" s="442"/>
      <c r="BS19" s="443"/>
      <c r="BT19" s="424"/>
      <c r="BU19" s="424"/>
      <c r="BV19" s="424"/>
      <c r="BW19" s="424"/>
      <c r="BX19" s="424"/>
      <c r="BY19" s="424"/>
      <c r="BZ19" s="424"/>
      <c r="CA19" s="425"/>
    </row>
    <row r="20" spans="1:79" ht="15" customHeight="1">
      <c r="A20" s="391"/>
      <c r="B20" s="392"/>
      <c r="C20" s="392"/>
      <c r="D20" s="392"/>
      <c r="E20" s="392"/>
      <c r="F20" s="393"/>
      <c r="G20" s="399"/>
      <c r="H20" s="453"/>
      <c r="I20" s="454"/>
      <c r="J20" s="457"/>
      <c r="K20" s="458"/>
      <c r="L20" s="457"/>
      <c r="M20" s="458"/>
      <c r="N20" s="457"/>
      <c r="O20" s="458"/>
      <c r="P20" s="457"/>
      <c r="Q20" s="458"/>
      <c r="R20" s="448"/>
      <c r="S20" s="449"/>
      <c r="T20" s="379"/>
      <c r="U20" s="382"/>
      <c r="V20" s="382"/>
      <c r="W20" s="382"/>
      <c r="X20" s="438"/>
      <c r="Y20" s="453"/>
      <c r="Z20" s="454"/>
      <c r="AA20" s="457"/>
      <c r="AB20" s="458"/>
      <c r="AC20" s="457"/>
      <c r="AD20" s="458"/>
      <c r="AE20" s="457"/>
      <c r="AF20" s="458"/>
      <c r="AG20" s="457"/>
      <c r="AH20" s="458"/>
      <c r="AI20" s="448"/>
      <c r="AJ20" s="449"/>
      <c r="AK20" s="418"/>
      <c r="AL20" s="421"/>
      <c r="AM20" s="421"/>
      <c r="AN20" s="421"/>
      <c r="AO20" s="423"/>
      <c r="AP20" s="43"/>
      <c r="AQ20" s="426"/>
      <c r="AR20" s="424"/>
      <c r="AS20" s="424"/>
      <c r="AT20" s="424"/>
      <c r="AU20" s="424"/>
      <c r="AV20" s="424"/>
      <c r="AW20" s="424"/>
      <c r="AX20" s="424"/>
      <c r="AY20" s="424"/>
      <c r="AZ20" s="424"/>
      <c r="BA20" s="424"/>
      <c r="BB20" s="424"/>
      <c r="BC20" s="424" t="s">
        <v>61</v>
      </c>
      <c r="BD20" s="424"/>
      <c r="BE20" s="424"/>
      <c r="BF20" s="425"/>
      <c r="BG20" s="43"/>
      <c r="BH20" s="426">
        <f>IF(メンバー表IF原本女子!E12=0,"",メンバー表IF原本女子!E12)</f>
        <v>3</v>
      </c>
      <c r="BI20" s="424"/>
      <c r="BJ20" s="424" t="str">
        <f>IF(メンバー表IF原本女子!G12=0,"",メンバー表IF原本女子!G12)</f>
        <v/>
      </c>
      <c r="BK20" s="424"/>
      <c r="BL20" s="424"/>
      <c r="BM20" s="424"/>
      <c r="BN20" s="424"/>
      <c r="BO20" s="424"/>
      <c r="BP20" s="424"/>
      <c r="BQ20" s="428"/>
      <c r="BR20" s="440">
        <f>IF(メンバー表IF原本女子!O12=0,"",メンバー表IF原本女子!O12)</f>
        <v>3</v>
      </c>
      <c r="BS20" s="441"/>
      <c r="BT20" s="424" t="str">
        <f>IF(メンバー表IF原本女子!Q12=0,"",メンバー表IF原本女子!Q12)</f>
        <v/>
      </c>
      <c r="BU20" s="424"/>
      <c r="BV20" s="424"/>
      <c r="BW20" s="424"/>
      <c r="BX20" s="424"/>
      <c r="BY20" s="424"/>
      <c r="BZ20" s="424"/>
      <c r="CA20" s="425"/>
    </row>
    <row r="21" spans="1:79" ht="15" customHeight="1">
      <c r="A21" s="391"/>
      <c r="B21" s="392"/>
      <c r="C21" s="392"/>
      <c r="D21" s="392"/>
      <c r="E21" s="392"/>
      <c r="F21" s="393"/>
      <c r="G21" s="399"/>
      <c r="H21" s="453" t="s">
        <v>29</v>
      </c>
      <c r="I21" s="454"/>
      <c r="J21" s="457" t="s">
        <v>29</v>
      </c>
      <c r="K21" s="458"/>
      <c r="L21" s="457" t="s">
        <v>29</v>
      </c>
      <c r="M21" s="458"/>
      <c r="N21" s="457" t="s">
        <v>29</v>
      </c>
      <c r="O21" s="458"/>
      <c r="P21" s="457" t="s">
        <v>29</v>
      </c>
      <c r="Q21" s="458"/>
      <c r="R21" s="448" t="s">
        <v>29</v>
      </c>
      <c r="S21" s="449"/>
      <c r="T21" s="379" t="s">
        <v>22</v>
      </c>
      <c r="U21" s="445" t="s">
        <v>34</v>
      </c>
      <c r="V21" s="445" t="s">
        <v>37</v>
      </c>
      <c r="W21" s="445" t="s">
        <v>40</v>
      </c>
      <c r="X21" s="461" t="s">
        <v>43</v>
      </c>
      <c r="Y21" s="453" t="s">
        <v>29</v>
      </c>
      <c r="Z21" s="454"/>
      <c r="AA21" s="457" t="s">
        <v>29</v>
      </c>
      <c r="AB21" s="458"/>
      <c r="AC21" s="457" t="s">
        <v>29</v>
      </c>
      <c r="AD21" s="458"/>
      <c r="AE21" s="457" t="s">
        <v>29</v>
      </c>
      <c r="AF21" s="458"/>
      <c r="AG21" s="457" t="s">
        <v>29</v>
      </c>
      <c r="AH21" s="458"/>
      <c r="AI21" s="448" t="s">
        <v>29</v>
      </c>
      <c r="AJ21" s="449"/>
      <c r="AK21" s="418" t="s">
        <v>22</v>
      </c>
      <c r="AL21" s="459" t="s">
        <v>34</v>
      </c>
      <c r="AM21" s="459" t="s">
        <v>37</v>
      </c>
      <c r="AN21" s="459" t="s">
        <v>40</v>
      </c>
      <c r="AO21" s="460" t="s">
        <v>43</v>
      </c>
      <c r="AP21" s="43"/>
      <c r="AQ21" s="426"/>
      <c r="AR21" s="424"/>
      <c r="AS21" s="424"/>
      <c r="AT21" s="424"/>
      <c r="AU21" s="424"/>
      <c r="AV21" s="424"/>
      <c r="AW21" s="424"/>
      <c r="AX21" s="424"/>
      <c r="AY21" s="424"/>
      <c r="AZ21" s="424"/>
      <c r="BA21" s="424"/>
      <c r="BB21" s="424"/>
      <c r="BC21" s="424" t="s">
        <v>61</v>
      </c>
      <c r="BD21" s="424"/>
      <c r="BE21" s="424"/>
      <c r="BF21" s="425"/>
      <c r="BG21" s="43"/>
      <c r="BH21" s="426"/>
      <c r="BI21" s="424"/>
      <c r="BJ21" s="424"/>
      <c r="BK21" s="424"/>
      <c r="BL21" s="424"/>
      <c r="BM21" s="424"/>
      <c r="BN21" s="424"/>
      <c r="BO21" s="424"/>
      <c r="BP21" s="424"/>
      <c r="BQ21" s="428"/>
      <c r="BR21" s="442"/>
      <c r="BS21" s="443"/>
      <c r="BT21" s="424"/>
      <c r="BU21" s="424"/>
      <c r="BV21" s="424"/>
      <c r="BW21" s="424"/>
      <c r="BX21" s="424"/>
      <c r="BY21" s="424"/>
      <c r="BZ21" s="424"/>
      <c r="CA21" s="425"/>
    </row>
    <row r="22" spans="1:79" ht="15" customHeight="1">
      <c r="A22" s="391"/>
      <c r="B22" s="392"/>
      <c r="C22" s="392"/>
      <c r="D22" s="392"/>
      <c r="E22" s="392"/>
      <c r="F22" s="393"/>
      <c r="G22" s="399"/>
      <c r="H22" s="462"/>
      <c r="I22" s="463"/>
      <c r="J22" s="464"/>
      <c r="K22" s="465"/>
      <c r="L22" s="464"/>
      <c r="M22" s="465"/>
      <c r="N22" s="464"/>
      <c r="O22" s="465"/>
      <c r="P22" s="464"/>
      <c r="Q22" s="465"/>
      <c r="R22" s="466"/>
      <c r="S22" s="467"/>
      <c r="T22" s="379"/>
      <c r="U22" s="382"/>
      <c r="V22" s="382"/>
      <c r="W22" s="382"/>
      <c r="X22" s="438"/>
      <c r="Y22" s="462"/>
      <c r="Z22" s="463"/>
      <c r="AA22" s="464"/>
      <c r="AB22" s="465"/>
      <c r="AC22" s="464"/>
      <c r="AD22" s="465"/>
      <c r="AE22" s="464"/>
      <c r="AF22" s="465"/>
      <c r="AG22" s="464"/>
      <c r="AH22" s="465"/>
      <c r="AI22" s="466"/>
      <c r="AJ22" s="467"/>
      <c r="AK22" s="418"/>
      <c r="AL22" s="421"/>
      <c r="AM22" s="421"/>
      <c r="AN22" s="421"/>
      <c r="AO22" s="423"/>
      <c r="AP22" s="43"/>
      <c r="AQ22" s="426"/>
      <c r="AR22" s="424"/>
      <c r="AS22" s="424"/>
      <c r="AT22" s="424"/>
      <c r="AU22" s="424"/>
      <c r="AV22" s="424"/>
      <c r="AW22" s="424"/>
      <c r="AX22" s="424"/>
      <c r="AY22" s="424"/>
      <c r="AZ22" s="424"/>
      <c r="BA22" s="424"/>
      <c r="BB22" s="424"/>
      <c r="BC22" s="424" t="s">
        <v>61</v>
      </c>
      <c r="BD22" s="424"/>
      <c r="BE22" s="424"/>
      <c r="BF22" s="425"/>
      <c r="BG22" s="43"/>
      <c r="BH22" s="426" t="str">
        <f>IF(メンバー表IF原本女子!E14=0,"",メンバー表IF原本女子!E14)</f>
        <v>④</v>
      </c>
      <c r="BI22" s="424"/>
      <c r="BJ22" s="424" t="str">
        <f>IF(メンバー表IF原本女子!G14=0,"",メンバー表IF原本女子!G14)</f>
        <v/>
      </c>
      <c r="BK22" s="424"/>
      <c r="BL22" s="424"/>
      <c r="BM22" s="424"/>
      <c r="BN22" s="424"/>
      <c r="BO22" s="424"/>
      <c r="BP22" s="424"/>
      <c r="BQ22" s="428"/>
      <c r="BR22" s="440">
        <f>IF(メンバー表IF原本女子!O14=0,"",メンバー表IF原本女子!O14)</f>
        <v>4</v>
      </c>
      <c r="BS22" s="441"/>
      <c r="BT22" s="424" t="str">
        <f>IF(メンバー表IF原本女子!Q14=0,"",メンバー表IF原本女子!Q14)</f>
        <v/>
      </c>
      <c r="BU22" s="424"/>
      <c r="BV22" s="424"/>
      <c r="BW22" s="424"/>
      <c r="BX22" s="424"/>
      <c r="BY22" s="424"/>
      <c r="BZ22" s="424"/>
      <c r="CA22" s="425"/>
    </row>
    <row r="23" spans="1:79" ht="15" customHeight="1">
      <c r="A23" s="444" t="s">
        <v>25</v>
      </c>
      <c r="B23" s="476"/>
      <c r="C23" s="477" t="s">
        <v>4</v>
      </c>
      <c r="D23" s="477"/>
      <c r="E23" s="477" t="s">
        <v>5</v>
      </c>
      <c r="F23" s="478"/>
      <c r="G23" s="399"/>
      <c r="H23" s="472">
        <v>1</v>
      </c>
      <c r="I23" s="473">
        <v>5</v>
      </c>
      <c r="J23" s="471">
        <v>1</v>
      </c>
      <c r="K23" s="470">
        <v>5</v>
      </c>
      <c r="L23" s="471">
        <v>1</v>
      </c>
      <c r="M23" s="470">
        <v>5</v>
      </c>
      <c r="N23" s="471">
        <v>1</v>
      </c>
      <c r="O23" s="470">
        <v>5</v>
      </c>
      <c r="P23" s="471">
        <v>1</v>
      </c>
      <c r="Q23" s="470">
        <v>5</v>
      </c>
      <c r="R23" s="472">
        <v>1</v>
      </c>
      <c r="S23" s="473">
        <v>5</v>
      </c>
      <c r="T23" s="479"/>
      <c r="U23" s="382"/>
      <c r="V23" s="382"/>
      <c r="W23" s="382"/>
      <c r="X23" s="438"/>
      <c r="Y23" s="472">
        <v>1</v>
      </c>
      <c r="Z23" s="473">
        <v>5</v>
      </c>
      <c r="AA23" s="471">
        <v>1</v>
      </c>
      <c r="AB23" s="470">
        <v>5</v>
      </c>
      <c r="AC23" s="471">
        <v>1</v>
      </c>
      <c r="AD23" s="470">
        <v>5</v>
      </c>
      <c r="AE23" s="471">
        <v>1</v>
      </c>
      <c r="AF23" s="470">
        <v>5</v>
      </c>
      <c r="AG23" s="471">
        <v>1</v>
      </c>
      <c r="AH23" s="470">
        <v>5</v>
      </c>
      <c r="AI23" s="472">
        <v>1</v>
      </c>
      <c r="AJ23" s="473">
        <v>5</v>
      </c>
      <c r="AK23" s="468"/>
      <c r="AL23" s="421"/>
      <c r="AM23" s="421"/>
      <c r="AN23" s="421"/>
      <c r="AO23" s="423"/>
      <c r="AP23" s="43"/>
      <c r="AQ23" s="426"/>
      <c r="AR23" s="424"/>
      <c r="AS23" s="424"/>
      <c r="AT23" s="424"/>
      <c r="AU23" s="424"/>
      <c r="AV23" s="424"/>
      <c r="AW23" s="424"/>
      <c r="AX23" s="424"/>
      <c r="AY23" s="424"/>
      <c r="AZ23" s="424"/>
      <c r="BA23" s="424"/>
      <c r="BB23" s="424"/>
      <c r="BC23" s="424" t="s">
        <v>61</v>
      </c>
      <c r="BD23" s="424"/>
      <c r="BE23" s="424"/>
      <c r="BF23" s="425"/>
      <c r="BG23" s="43"/>
      <c r="BH23" s="426"/>
      <c r="BI23" s="424"/>
      <c r="BJ23" s="424"/>
      <c r="BK23" s="424"/>
      <c r="BL23" s="424"/>
      <c r="BM23" s="424"/>
      <c r="BN23" s="424"/>
      <c r="BO23" s="424"/>
      <c r="BP23" s="424"/>
      <c r="BQ23" s="428"/>
      <c r="BR23" s="442"/>
      <c r="BS23" s="443"/>
      <c r="BT23" s="424"/>
      <c r="BU23" s="424"/>
      <c r="BV23" s="424"/>
      <c r="BW23" s="424"/>
      <c r="BX23" s="424"/>
      <c r="BY23" s="424"/>
      <c r="BZ23" s="424"/>
      <c r="CA23" s="425"/>
    </row>
    <row r="24" spans="1:79" ht="15" customHeight="1" thickBot="1">
      <c r="A24" s="476"/>
      <c r="B24" s="476"/>
      <c r="C24" s="477"/>
      <c r="D24" s="477"/>
      <c r="E24" s="477"/>
      <c r="F24" s="478"/>
      <c r="G24" s="399"/>
      <c r="H24" s="472"/>
      <c r="I24" s="473"/>
      <c r="J24" s="471"/>
      <c r="K24" s="470"/>
      <c r="L24" s="471"/>
      <c r="M24" s="470"/>
      <c r="N24" s="471"/>
      <c r="O24" s="470"/>
      <c r="P24" s="471"/>
      <c r="Q24" s="470"/>
      <c r="R24" s="472"/>
      <c r="S24" s="473"/>
      <c r="T24" s="480"/>
      <c r="U24" s="481"/>
      <c r="V24" s="481"/>
      <c r="W24" s="481"/>
      <c r="X24" s="482"/>
      <c r="Y24" s="472"/>
      <c r="Z24" s="473"/>
      <c r="AA24" s="471"/>
      <c r="AB24" s="470"/>
      <c r="AC24" s="471"/>
      <c r="AD24" s="470"/>
      <c r="AE24" s="471"/>
      <c r="AF24" s="470"/>
      <c r="AG24" s="471"/>
      <c r="AH24" s="470"/>
      <c r="AI24" s="472"/>
      <c r="AJ24" s="473"/>
      <c r="AK24" s="469"/>
      <c r="AL24" s="474"/>
      <c r="AM24" s="474"/>
      <c r="AN24" s="474"/>
      <c r="AO24" s="475"/>
      <c r="AP24" s="43"/>
      <c r="AQ24" s="426"/>
      <c r="AR24" s="424"/>
      <c r="AS24" s="424"/>
      <c r="AT24" s="424"/>
      <c r="AU24" s="424"/>
      <c r="AV24" s="424"/>
      <c r="AW24" s="424"/>
      <c r="AX24" s="424"/>
      <c r="AY24" s="424"/>
      <c r="AZ24" s="424"/>
      <c r="BA24" s="424"/>
      <c r="BB24" s="424"/>
      <c r="BC24" s="424" t="s">
        <v>61</v>
      </c>
      <c r="BD24" s="424"/>
      <c r="BE24" s="424"/>
      <c r="BF24" s="425"/>
      <c r="BG24" s="43"/>
      <c r="BH24" s="426">
        <f>IF(メンバー表IF原本女子!E16=0,"",メンバー表IF原本女子!E16)</f>
        <v>5</v>
      </c>
      <c r="BI24" s="424"/>
      <c r="BJ24" s="424" t="str">
        <f>IF(メンバー表IF原本女子!G16=0,"",メンバー表IF原本女子!G16)</f>
        <v/>
      </c>
      <c r="BK24" s="424"/>
      <c r="BL24" s="424"/>
      <c r="BM24" s="424"/>
      <c r="BN24" s="424"/>
      <c r="BO24" s="424"/>
      <c r="BP24" s="424"/>
      <c r="BQ24" s="428"/>
      <c r="BR24" s="440">
        <f>IF(メンバー表IF原本女子!O16=0,"",メンバー表IF原本女子!O16)</f>
        <v>5</v>
      </c>
      <c r="BS24" s="441"/>
      <c r="BT24" s="424" t="str">
        <f>IF(メンバー表IF原本女子!Q16=0,"",メンバー表IF原本女子!Q16)</f>
        <v/>
      </c>
      <c r="BU24" s="424"/>
      <c r="BV24" s="424"/>
      <c r="BW24" s="424"/>
      <c r="BX24" s="424"/>
      <c r="BY24" s="424"/>
      <c r="BZ24" s="424"/>
      <c r="CA24" s="425"/>
    </row>
    <row r="25" spans="1:79" ht="15" customHeight="1" thickTop="1">
      <c r="A25" s="476"/>
      <c r="B25" s="476"/>
      <c r="C25" s="477" t="s">
        <v>6</v>
      </c>
      <c r="D25" s="477"/>
      <c r="E25" s="477" t="s">
        <v>9</v>
      </c>
      <c r="F25" s="478"/>
      <c r="G25" s="399"/>
      <c r="H25" s="472">
        <v>2</v>
      </c>
      <c r="I25" s="473">
        <v>6</v>
      </c>
      <c r="J25" s="471">
        <v>2</v>
      </c>
      <c r="K25" s="470">
        <v>6</v>
      </c>
      <c r="L25" s="471">
        <v>2</v>
      </c>
      <c r="M25" s="470">
        <v>6</v>
      </c>
      <c r="N25" s="471">
        <v>2</v>
      </c>
      <c r="O25" s="470">
        <v>6</v>
      </c>
      <c r="P25" s="471">
        <v>2</v>
      </c>
      <c r="Q25" s="470">
        <v>6</v>
      </c>
      <c r="R25" s="472">
        <v>2</v>
      </c>
      <c r="S25" s="473">
        <v>6</v>
      </c>
      <c r="T25" s="483" t="s">
        <v>24</v>
      </c>
      <c r="U25" s="484"/>
      <c r="V25" s="484"/>
      <c r="W25" s="484"/>
      <c r="X25" s="485"/>
      <c r="Y25" s="472">
        <v>2</v>
      </c>
      <c r="Z25" s="473">
        <v>6</v>
      </c>
      <c r="AA25" s="471">
        <v>2</v>
      </c>
      <c r="AB25" s="470">
        <v>6</v>
      </c>
      <c r="AC25" s="471">
        <v>2</v>
      </c>
      <c r="AD25" s="470">
        <v>6</v>
      </c>
      <c r="AE25" s="471">
        <v>2</v>
      </c>
      <c r="AF25" s="470">
        <v>6</v>
      </c>
      <c r="AG25" s="471">
        <v>2</v>
      </c>
      <c r="AH25" s="470">
        <v>6</v>
      </c>
      <c r="AI25" s="472">
        <v>2</v>
      </c>
      <c r="AJ25" s="473">
        <v>6</v>
      </c>
      <c r="AK25" s="426" t="s">
        <v>24</v>
      </c>
      <c r="AL25" s="424"/>
      <c r="AM25" s="424"/>
      <c r="AN25" s="424"/>
      <c r="AO25" s="425"/>
      <c r="AP25" s="43"/>
      <c r="AQ25" s="24"/>
      <c r="AR25" s="5" t="s">
        <v>127</v>
      </c>
      <c r="AS25" s="5" t="s">
        <v>128</v>
      </c>
      <c r="AT25" s="5" t="s">
        <v>131</v>
      </c>
      <c r="AU25" s="5"/>
      <c r="AV25" s="5"/>
      <c r="AW25" s="5"/>
      <c r="AX25" s="5"/>
      <c r="AY25" s="5"/>
      <c r="AZ25" s="5" t="s">
        <v>134</v>
      </c>
      <c r="BA25" s="5" t="s">
        <v>128</v>
      </c>
      <c r="BB25" s="5" t="s">
        <v>137</v>
      </c>
      <c r="BC25" s="5"/>
      <c r="BD25" s="5"/>
      <c r="BE25" s="5"/>
      <c r="BF25" s="9"/>
      <c r="BG25" s="43"/>
      <c r="BH25" s="426"/>
      <c r="BI25" s="424"/>
      <c r="BJ25" s="424"/>
      <c r="BK25" s="424"/>
      <c r="BL25" s="424"/>
      <c r="BM25" s="424"/>
      <c r="BN25" s="424"/>
      <c r="BO25" s="424"/>
      <c r="BP25" s="424"/>
      <c r="BQ25" s="428"/>
      <c r="BR25" s="442"/>
      <c r="BS25" s="443"/>
      <c r="BT25" s="424"/>
      <c r="BU25" s="424"/>
      <c r="BV25" s="424"/>
      <c r="BW25" s="424"/>
      <c r="BX25" s="424"/>
      <c r="BY25" s="424"/>
      <c r="BZ25" s="424"/>
      <c r="CA25" s="425"/>
    </row>
    <row r="26" spans="1:79" ht="15" customHeight="1">
      <c r="A26" s="476"/>
      <c r="B26" s="476"/>
      <c r="C26" s="477"/>
      <c r="D26" s="477"/>
      <c r="E26" s="477"/>
      <c r="F26" s="478"/>
      <c r="G26" s="399"/>
      <c r="H26" s="472"/>
      <c r="I26" s="473"/>
      <c r="J26" s="471"/>
      <c r="K26" s="470"/>
      <c r="L26" s="471"/>
      <c r="M26" s="470"/>
      <c r="N26" s="471"/>
      <c r="O26" s="470"/>
      <c r="P26" s="471"/>
      <c r="Q26" s="470"/>
      <c r="R26" s="472"/>
      <c r="S26" s="473"/>
      <c r="T26" s="483"/>
      <c r="U26" s="484"/>
      <c r="V26" s="484"/>
      <c r="W26" s="484"/>
      <c r="X26" s="485"/>
      <c r="Y26" s="472"/>
      <c r="Z26" s="473"/>
      <c r="AA26" s="471"/>
      <c r="AB26" s="470"/>
      <c r="AC26" s="471"/>
      <c r="AD26" s="470"/>
      <c r="AE26" s="471"/>
      <c r="AF26" s="470"/>
      <c r="AG26" s="471"/>
      <c r="AH26" s="470"/>
      <c r="AI26" s="472"/>
      <c r="AJ26" s="473"/>
      <c r="AK26" s="426"/>
      <c r="AL26" s="424"/>
      <c r="AM26" s="424"/>
      <c r="AN26" s="424"/>
      <c r="AO26" s="425"/>
      <c r="AP26" s="43"/>
      <c r="AQ26" s="25"/>
      <c r="AR26" s="6" t="s">
        <v>129</v>
      </c>
      <c r="AS26" s="6" t="s">
        <v>128</v>
      </c>
      <c r="AT26" s="6" t="s">
        <v>132</v>
      </c>
      <c r="AU26" s="6"/>
      <c r="AV26" s="6"/>
      <c r="AW26" s="6"/>
      <c r="AX26" s="6"/>
      <c r="AY26" s="6"/>
      <c r="AZ26" s="6" t="s">
        <v>135</v>
      </c>
      <c r="BA26" s="6" t="s">
        <v>128</v>
      </c>
      <c r="BB26" s="6" t="s">
        <v>138</v>
      </c>
      <c r="BC26" s="6"/>
      <c r="BD26" s="6"/>
      <c r="BE26" s="6"/>
      <c r="BF26" s="23"/>
      <c r="BG26" s="43"/>
      <c r="BH26" s="426">
        <f>IF(メンバー表IF原本女子!E18=0,"",メンバー表IF原本女子!E18)</f>
        <v>6</v>
      </c>
      <c r="BI26" s="424"/>
      <c r="BJ26" s="424" t="str">
        <f>IF(メンバー表IF原本女子!G18=0,"",メンバー表IF原本女子!G18)</f>
        <v/>
      </c>
      <c r="BK26" s="424"/>
      <c r="BL26" s="424"/>
      <c r="BM26" s="424"/>
      <c r="BN26" s="424"/>
      <c r="BO26" s="424"/>
      <c r="BP26" s="424"/>
      <c r="BQ26" s="428"/>
      <c r="BR26" s="440">
        <f>IF(メンバー表IF原本女子!O18=0,"",メンバー表IF原本女子!O18)</f>
        <v>6</v>
      </c>
      <c r="BS26" s="441"/>
      <c r="BT26" s="424" t="str">
        <f>IF(メンバー表IF原本女子!Q18=0,"",メンバー表IF原本女子!Q18)</f>
        <v/>
      </c>
      <c r="BU26" s="424"/>
      <c r="BV26" s="424"/>
      <c r="BW26" s="424"/>
      <c r="BX26" s="424"/>
      <c r="BY26" s="424"/>
      <c r="BZ26" s="424"/>
      <c r="CA26" s="425"/>
    </row>
    <row r="27" spans="1:79" ht="15" customHeight="1" thickBot="1">
      <c r="A27" s="476"/>
      <c r="B27" s="476"/>
      <c r="C27" s="477" t="s">
        <v>7</v>
      </c>
      <c r="D27" s="477"/>
      <c r="E27" s="477" t="s">
        <v>10</v>
      </c>
      <c r="F27" s="478"/>
      <c r="G27" s="399"/>
      <c r="H27" s="472">
        <v>3</v>
      </c>
      <c r="I27" s="473">
        <v>7</v>
      </c>
      <c r="J27" s="471">
        <v>3</v>
      </c>
      <c r="K27" s="470">
        <v>7</v>
      </c>
      <c r="L27" s="471">
        <v>3</v>
      </c>
      <c r="M27" s="470">
        <v>7</v>
      </c>
      <c r="N27" s="471">
        <v>3</v>
      </c>
      <c r="O27" s="470">
        <v>7</v>
      </c>
      <c r="P27" s="471">
        <v>3</v>
      </c>
      <c r="Q27" s="470">
        <v>7</v>
      </c>
      <c r="R27" s="472">
        <v>3</v>
      </c>
      <c r="S27" s="473">
        <v>7</v>
      </c>
      <c r="T27" s="486" t="s">
        <v>29</v>
      </c>
      <c r="U27" s="487"/>
      <c r="V27" s="487"/>
      <c r="W27" s="487"/>
      <c r="X27" s="488"/>
      <c r="Y27" s="472">
        <v>3</v>
      </c>
      <c r="Z27" s="473">
        <v>7</v>
      </c>
      <c r="AA27" s="471">
        <v>3</v>
      </c>
      <c r="AB27" s="470">
        <v>7</v>
      </c>
      <c r="AC27" s="471">
        <v>3</v>
      </c>
      <c r="AD27" s="470">
        <v>7</v>
      </c>
      <c r="AE27" s="471">
        <v>3</v>
      </c>
      <c r="AF27" s="470">
        <v>7</v>
      </c>
      <c r="AG27" s="471">
        <v>3</v>
      </c>
      <c r="AH27" s="470">
        <v>7</v>
      </c>
      <c r="AI27" s="472">
        <v>3</v>
      </c>
      <c r="AJ27" s="473">
        <v>7</v>
      </c>
      <c r="AK27" s="494" t="s">
        <v>29</v>
      </c>
      <c r="AL27" s="495"/>
      <c r="AM27" s="495"/>
      <c r="AN27" s="495"/>
      <c r="AO27" s="496"/>
      <c r="AP27" s="43"/>
      <c r="AQ27" s="7"/>
      <c r="AR27" s="8" t="s">
        <v>130</v>
      </c>
      <c r="AS27" s="8" t="s">
        <v>128</v>
      </c>
      <c r="AT27" s="8" t="s">
        <v>133</v>
      </c>
      <c r="AU27" s="8"/>
      <c r="AV27" s="8"/>
      <c r="AW27" s="8"/>
      <c r="AX27" s="8"/>
      <c r="AY27" s="8"/>
      <c r="AZ27" s="8" t="s">
        <v>136</v>
      </c>
      <c r="BA27" s="8" t="s">
        <v>128</v>
      </c>
      <c r="BB27" s="8" t="s">
        <v>139</v>
      </c>
      <c r="BC27" s="8"/>
      <c r="BD27" s="8"/>
      <c r="BE27" s="8"/>
      <c r="BF27" s="10"/>
      <c r="BG27" s="43"/>
      <c r="BH27" s="426"/>
      <c r="BI27" s="424"/>
      <c r="BJ27" s="424"/>
      <c r="BK27" s="424"/>
      <c r="BL27" s="424"/>
      <c r="BM27" s="424"/>
      <c r="BN27" s="424"/>
      <c r="BO27" s="424"/>
      <c r="BP27" s="424"/>
      <c r="BQ27" s="428"/>
      <c r="BR27" s="442"/>
      <c r="BS27" s="443"/>
      <c r="BT27" s="424"/>
      <c r="BU27" s="424"/>
      <c r="BV27" s="424"/>
      <c r="BW27" s="424"/>
      <c r="BX27" s="424"/>
      <c r="BY27" s="424"/>
      <c r="BZ27" s="424"/>
      <c r="CA27" s="425"/>
    </row>
    <row r="28" spans="1:79" ht="15" customHeight="1" thickTop="1" thickBot="1">
      <c r="A28" s="476"/>
      <c r="B28" s="476"/>
      <c r="C28" s="477"/>
      <c r="D28" s="477"/>
      <c r="E28" s="477"/>
      <c r="F28" s="478"/>
      <c r="G28" s="399"/>
      <c r="H28" s="472"/>
      <c r="I28" s="473"/>
      <c r="J28" s="471"/>
      <c r="K28" s="470"/>
      <c r="L28" s="471"/>
      <c r="M28" s="470"/>
      <c r="N28" s="471"/>
      <c r="O28" s="470"/>
      <c r="P28" s="471"/>
      <c r="Q28" s="470"/>
      <c r="R28" s="472"/>
      <c r="S28" s="473"/>
      <c r="T28" s="486"/>
      <c r="U28" s="487"/>
      <c r="V28" s="487"/>
      <c r="W28" s="487"/>
      <c r="X28" s="488"/>
      <c r="Y28" s="472"/>
      <c r="Z28" s="473"/>
      <c r="AA28" s="471"/>
      <c r="AB28" s="470"/>
      <c r="AC28" s="471"/>
      <c r="AD28" s="470"/>
      <c r="AE28" s="471"/>
      <c r="AF28" s="470"/>
      <c r="AG28" s="471"/>
      <c r="AH28" s="470"/>
      <c r="AI28" s="472"/>
      <c r="AJ28" s="473"/>
      <c r="AK28" s="494"/>
      <c r="AL28" s="495"/>
      <c r="AM28" s="495"/>
      <c r="AN28" s="495"/>
      <c r="AO28" s="496"/>
      <c r="AP28" s="43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3"/>
      <c r="BH28" s="426">
        <f>IF(メンバー表IF原本女子!E20=0,"",メンバー表IF原本女子!E20)</f>
        <v>7</v>
      </c>
      <c r="BI28" s="424"/>
      <c r="BJ28" s="424" t="str">
        <f>IF(メンバー表IF原本女子!G20=0,"",メンバー表IF原本女子!G20)</f>
        <v/>
      </c>
      <c r="BK28" s="424"/>
      <c r="BL28" s="424"/>
      <c r="BM28" s="424"/>
      <c r="BN28" s="424"/>
      <c r="BO28" s="424"/>
      <c r="BP28" s="424"/>
      <c r="BQ28" s="428"/>
      <c r="BR28" s="440">
        <f>IF(メンバー表IF原本女子!O20=0,"",メンバー表IF原本女子!O20)</f>
        <v>7</v>
      </c>
      <c r="BS28" s="441"/>
      <c r="BT28" s="424" t="str">
        <f>IF(メンバー表IF原本女子!Q20=0,"",メンバー表IF原本女子!Q20)</f>
        <v/>
      </c>
      <c r="BU28" s="424"/>
      <c r="BV28" s="424"/>
      <c r="BW28" s="424"/>
      <c r="BX28" s="424"/>
      <c r="BY28" s="424"/>
      <c r="BZ28" s="424"/>
      <c r="CA28" s="425"/>
    </row>
    <row r="29" spans="1:79" ht="15" customHeight="1" thickTop="1">
      <c r="A29" s="476"/>
      <c r="B29" s="476"/>
      <c r="C29" s="477" t="s">
        <v>8</v>
      </c>
      <c r="D29" s="477"/>
      <c r="E29" s="477" t="s">
        <v>11</v>
      </c>
      <c r="F29" s="478"/>
      <c r="G29" s="399"/>
      <c r="H29" s="489">
        <v>4</v>
      </c>
      <c r="I29" s="473">
        <v>8</v>
      </c>
      <c r="J29" s="471">
        <v>4</v>
      </c>
      <c r="K29" s="470">
        <v>8</v>
      </c>
      <c r="L29" s="471">
        <v>4</v>
      </c>
      <c r="M29" s="470">
        <v>8</v>
      </c>
      <c r="N29" s="471">
        <v>4</v>
      </c>
      <c r="O29" s="470">
        <v>8</v>
      </c>
      <c r="P29" s="471">
        <v>4</v>
      </c>
      <c r="Q29" s="470">
        <v>8</v>
      </c>
      <c r="R29" s="472">
        <v>4</v>
      </c>
      <c r="S29" s="473">
        <v>8</v>
      </c>
      <c r="T29" s="486" t="s">
        <v>29</v>
      </c>
      <c r="U29" s="487"/>
      <c r="V29" s="487"/>
      <c r="W29" s="487"/>
      <c r="X29" s="488"/>
      <c r="Y29" s="472">
        <v>4</v>
      </c>
      <c r="Z29" s="473">
        <v>8</v>
      </c>
      <c r="AA29" s="471">
        <v>4</v>
      </c>
      <c r="AB29" s="470">
        <v>8</v>
      </c>
      <c r="AC29" s="471">
        <v>4</v>
      </c>
      <c r="AD29" s="470">
        <v>8</v>
      </c>
      <c r="AE29" s="471">
        <v>4</v>
      </c>
      <c r="AF29" s="470">
        <v>8</v>
      </c>
      <c r="AG29" s="471">
        <v>4</v>
      </c>
      <c r="AH29" s="470">
        <v>8</v>
      </c>
      <c r="AI29" s="472">
        <v>4</v>
      </c>
      <c r="AJ29" s="497">
        <v>8</v>
      </c>
      <c r="AK29" s="494" t="s">
        <v>29</v>
      </c>
      <c r="AL29" s="495"/>
      <c r="AM29" s="495"/>
      <c r="AN29" s="495"/>
      <c r="AO29" s="496"/>
      <c r="AP29" s="43"/>
      <c r="AQ29" s="339" t="s">
        <v>63</v>
      </c>
      <c r="AR29" s="340"/>
      <c r="AS29" s="340"/>
      <c r="AT29" s="340"/>
      <c r="AU29" s="340"/>
      <c r="AV29" s="340"/>
      <c r="AW29" s="340"/>
      <c r="AX29" s="340"/>
      <c r="AY29" s="340"/>
      <c r="AZ29" s="340"/>
      <c r="BA29" s="340"/>
      <c r="BB29" s="340"/>
      <c r="BC29" s="340"/>
      <c r="BD29" s="340"/>
      <c r="BE29" s="340"/>
      <c r="BF29" s="341"/>
      <c r="BG29" s="43"/>
      <c r="BH29" s="426"/>
      <c r="BI29" s="424"/>
      <c r="BJ29" s="424"/>
      <c r="BK29" s="424"/>
      <c r="BL29" s="424"/>
      <c r="BM29" s="424"/>
      <c r="BN29" s="424"/>
      <c r="BO29" s="424"/>
      <c r="BP29" s="424"/>
      <c r="BQ29" s="428"/>
      <c r="BR29" s="442"/>
      <c r="BS29" s="443"/>
      <c r="BT29" s="424"/>
      <c r="BU29" s="424"/>
      <c r="BV29" s="424"/>
      <c r="BW29" s="424"/>
      <c r="BX29" s="424"/>
      <c r="BY29" s="424"/>
      <c r="BZ29" s="424"/>
      <c r="CA29" s="425"/>
    </row>
    <row r="30" spans="1:79" ht="15" customHeight="1" thickBot="1">
      <c r="A30" s="476"/>
      <c r="B30" s="476"/>
      <c r="C30" s="477"/>
      <c r="D30" s="477"/>
      <c r="E30" s="477"/>
      <c r="F30" s="478"/>
      <c r="G30" s="401"/>
      <c r="H30" s="490"/>
      <c r="I30" s="491"/>
      <c r="J30" s="492"/>
      <c r="K30" s="493"/>
      <c r="L30" s="492"/>
      <c r="M30" s="493"/>
      <c r="N30" s="492"/>
      <c r="O30" s="493"/>
      <c r="P30" s="492"/>
      <c r="Q30" s="493"/>
      <c r="R30" s="502"/>
      <c r="S30" s="491"/>
      <c r="T30" s="525"/>
      <c r="U30" s="526"/>
      <c r="V30" s="526"/>
      <c r="W30" s="526"/>
      <c r="X30" s="527"/>
      <c r="Y30" s="502"/>
      <c r="Z30" s="491"/>
      <c r="AA30" s="492"/>
      <c r="AB30" s="493"/>
      <c r="AC30" s="492"/>
      <c r="AD30" s="493"/>
      <c r="AE30" s="492"/>
      <c r="AF30" s="493"/>
      <c r="AG30" s="492"/>
      <c r="AH30" s="493"/>
      <c r="AI30" s="502"/>
      <c r="AJ30" s="498"/>
      <c r="AK30" s="499"/>
      <c r="AL30" s="500"/>
      <c r="AM30" s="500"/>
      <c r="AN30" s="500"/>
      <c r="AO30" s="501"/>
      <c r="AP30" s="43"/>
      <c r="AQ30" s="426" t="s">
        <v>64</v>
      </c>
      <c r="AR30" s="424"/>
      <c r="AS30" s="424"/>
      <c r="AT30" s="424" t="s">
        <v>69</v>
      </c>
      <c r="AU30" s="424"/>
      <c r="AV30" s="424"/>
      <c r="AW30" s="424"/>
      <c r="AX30" s="424"/>
      <c r="AY30" s="424" t="s">
        <v>70</v>
      </c>
      <c r="AZ30" s="424"/>
      <c r="BA30" s="424"/>
      <c r="BB30" s="424" t="s">
        <v>71</v>
      </c>
      <c r="BC30" s="424"/>
      <c r="BD30" s="424"/>
      <c r="BE30" s="424"/>
      <c r="BF30" s="425"/>
      <c r="BG30" s="43"/>
      <c r="BH30" s="426">
        <f>IF(メンバー表IF原本女子!E22=0,"",メンバー表IF原本女子!E22)</f>
        <v>8</v>
      </c>
      <c r="BI30" s="424"/>
      <c r="BJ30" s="424" t="str">
        <f>IF(メンバー表IF原本女子!G22=0,"",メンバー表IF原本女子!G22)</f>
        <v/>
      </c>
      <c r="BK30" s="424"/>
      <c r="BL30" s="424"/>
      <c r="BM30" s="424"/>
      <c r="BN30" s="424"/>
      <c r="BO30" s="424"/>
      <c r="BP30" s="424"/>
      <c r="BQ30" s="428"/>
      <c r="BR30" s="440">
        <f>IF(メンバー表IF原本女子!O22=0,"",メンバー表IF原本女子!O22)</f>
        <v>8</v>
      </c>
      <c r="BS30" s="441"/>
      <c r="BT30" s="424" t="str">
        <f>IF(メンバー表IF原本女子!Q22=0,"",メンバー表IF原本女子!Q22)</f>
        <v/>
      </c>
      <c r="BU30" s="424"/>
      <c r="BV30" s="424"/>
      <c r="BW30" s="424"/>
      <c r="BX30" s="424"/>
      <c r="BY30" s="424"/>
      <c r="BZ30" s="424"/>
      <c r="CA30" s="425"/>
    </row>
    <row r="31" spans="1:79" ht="15" customHeight="1" thickTop="1" thickBot="1">
      <c r="A31" s="43"/>
      <c r="B31" s="43"/>
      <c r="C31" s="43"/>
      <c r="D31" s="43"/>
      <c r="E31" s="43"/>
      <c r="F31" s="43"/>
      <c r="G31" s="43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43"/>
      <c r="AL31" s="43"/>
      <c r="AM31" s="43"/>
      <c r="AN31" s="43"/>
      <c r="AO31" s="43"/>
      <c r="AP31" s="43"/>
      <c r="AQ31" s="426" t="s">
        <v>67</v>
      </c>
      <c r="AR31" s="424"/>
      <c r="AS31" s="424"/>
      <c r="AT31" s="424"/>
      <c r="AU31" s="424"/>
      <c r="AV31" s="424"/>
      <c r="AW31" s="424"/>
      <c r="AX31" s="424"/>
      <c r="AY31" s="424"/>
      <c r="AZ31" s="424"/>
      <c r="BA31" s="424"/>
      <c r="BB31" s="424"/>
      <c r="BC31" s="424"/>
      <c r="BD31" s="424"/>
      <c r="BE31" s="424"/>
      <c r="BF31" s="425"/>
      <c r="BG31" s="43"/>
      <c r="BH31" s="426"/>
      <c r="BI31" s="424"/>
      <c r="BJ31" s="424"/>
      <c r="BK31" s="424"/>
      <c r="BL31" s="424"/>
      <c r="BM31" s="424"/>
      <c r="BN31" s="424"/>
      <c r="BO31" s="424"/>
      <c r="BP31" s="424"/>
      <c r="BQ31" s="428"/>
      <c r="BR31" s="442"/>
      <c r="BS31" s="443"/>
      <c r="BT31" s="424"/>
      <c r="BU31" s="424"/>
      <c r="BV31" s="424"/>
      <c r="BW31" s="424"/>
      <c r="BX31" s="424"/>
      <c r="BY31" s="424"/>
      <c r="BZ31" s="424"/>
      <c r="CA31" s="425"/>
    </row>
    <row r="32" spans="1:79" ht="15" customHeight="1" thickTop="1">
      <c r="A32" s="43"/>
      <c r="B32" s="43"/>
      <c r="C32" s="43"/>
      <c r="D32" s="43"/>
      <c r="E32" s="43"/>
      <c r="F32" s="43"/>
      <c r="G32" s="503" t="s">
        <v>49</v>
      </c>
      <c r="H32" s="507" t="s">
        <v>45</v>
      </c>
      <c r="I32" s="508"/>
      <c r="J32" s="508"/>
      <c r="K32" s="511" t="s">
        <v>124</v>
      </c>
      <c r="L32" s="512"/>
      <c r="M32" s="512"/>
      <c r="N32" s="512"/>
      <c r="O32" s="512"/>
      <c r="P32" s="513"/>
      <c r="Q32" s="516" t="s">
        <v>120</v>
      </c>
      <c r="R32" s="517"/>
      <c r="S32" s="105" t="s">
        <v>30</v>
      </c>
      <c r="T32" s="519" t="s">
        <v>44</v>
      </c>
      <c r="U32" s="520"/>
      <c r="V32" s="520"/>
      <c r="W32" s="520"/>
      <c r="X32" s="521"/>
      <c r="Y32" s="106" t="s">
        <v>30</v>
      </c>
      <c r="Z32" s="516" t="s">
        <v>121</v>
      </c>
      <c r="AA32" s="517"/>
      <c r="AB32" s="528" t="s">
        <v>126</v>
      </c>
      <c r="AC32" s="529"/>
      <c r="AD32" s="529"/>
      <c r="AE32" s="529"/>
      <c r="AF32" s="529"/>
      <c r="AG32" s="529"/>
      <c r="AH32" s="508" t="s">
        <v>46</v>
      </c>
      <c r="AI32" s="508"/>
      <c r="AJ32" s="532"/>
      <c r="AK32" s="339" t="s">
        <v>44</v>
      </c>
      <c r="AL32" s="340"/>
      <c r="AM32" s="340"/>
      <c r="AN32" s="340"/>
      <c r="AO32" s="341"/>
      <c r="AP32" s="43"/>
      <c r="AQ32" s="426"/>
      <c r="AR32" s="424"/>
      <c r="AS32" s="424"/>
      <c r="AT32" s="424"/>
      <c r="AU32" s="424"/>
      <c r="AV32" s="424"/>
      <c r="AW32" s="424"/>
      <c r="AX32" s="424"/>
      <c r="AY32" s="424"/>
      <c r="AZ32" s="424"/>
      <c r="BA32" s="424"/>
      <c r="BB32" s="424"/>
      <c r="BC32" s="424"/>
      <c r="BD32" s="424"/>
      <c r="BE32" s="424"/>
      <c r="BF32" s="425"/>
      <c r="BG32" s="43"/>
      <c r="BH32" s="426">
        <f>IF(メンバー表IF原本女子!E24=0,"",メンバー表IF原本女子!E24)</f>
        <v>9</v>
      </c>
      <c r="BI32" s="424"/>
      <c r="BJ32" s="424" t="str">
        <f>IF(メンバー表IF原本女子!G24=0,"",メンバー表IF原本女子!G24)</f>
        <v/>
      </c>
      <c r="BK32" s="424"/>
      <c r="BL32" s="424"/>
      <c r="BM32" s="424"/>
      <c r="BN32" s="424"/>
      <c r="BO32" s="424"/>
      <c r="BP32" s="424"/>
      <c r="BQ32" s="428"/>
      <c r="BR32" s="440">
        <f>IF(メンバー表IF原本女子!O24=0,"",メンバー表IF原本女子!O24)</f>
        <v>9</v>
      </c>
      <c r="BS32" s="441"/>
      <c r="BT32" s="424" t="str">
        <f>IF(メンバー表IF原本女子!Q24=0,"",メンバー表IF原本女子!Q24)</f>
        <v/>
      </c>
      <c r="BU32" s="424"/>
      <c r="BV32" s="424"/>
      <c r="BW32" s="424"/>
      <c r="BX32" s="424"/>
      <c r="BY32" s="424"/>
      <c r="BZ32" s="424"/>
      <c r="CA32" s="425"/>
    </row>
    <row r="33" spans="1:79" ht="15" customHeight="1" thickBot="1">
      <c r="A33" s="43"/>
      <c r="B33" s="43"/>
      <c r="C33" s="43"/>
      <c r="D33" s="43"/>
      <c r="E33" s="43"/>
      <c r="F33" s="43"/>
      <c r="G33" s="504"/>
      <c r="H33" s="509"/>
      <c r="I33" s="510"/>
      <c r="J33" s="510"/>
      <c r="K33" s="514"/>
      <c r="L33" s="514"/>
      <c r="M33" s="514"/>
      <c r="N33" s="514"/>
      <c r="O33" s="514"/>
      <c r="P33" s="515"/>
      <c r="Q33" s="518"/>
      <c r="R33" s="518"/>
      <c r="S33" s="107" t="s">
        <v>31</v>
      </c>
      <c r="T33" s="522"/>
      <c r="U33" s="523"/>
      <c r="V33" s="523"/>
      <c r="W33" s="523"/>
      <c r="X33" s="524"/>
      <c r="Y33" s="108" t="s">
        <v>31</v>
      </c>
      <c r="Z33" s="518"/>
      <c r="AA33" s="518"/>
      <c r="AB33" s="530"/>
      <c r="AC33" s="531"/>
      <c r="AD33" s="531"/>
      <c r="AE33" s="531"/>
      <c r="AF33" s="531"/>
      <c r="AG33" s="531"/>
      <c r="AH33" s="510"/>
      <c r="AI33" s="510"/>
      <c r="AJ33" s="533"/>
      <c r="AK33" s="342"/>
      <c r="AL33" s="343"/>
      <c r="AM33" s="343"/>
      <c r="AN33" s="343"/>
      <c r="AO33" s="344"/>
      <c r="AP33" s="43"/>
      <c r="AQ33" s="426"/>
      <c r="AR33" s="424"/>
      <c r="AS33" s="424"/>
      <c r="AT33" s="424"/>
      <c r="AU33" s="424"/>
      <c r="AV33" s="424"/>
      <c r="AW33" s="424"/>
      <c r="AX33" s="424"/>
      <c r="AY33" s="424"/>
      <c r="AZ33" s="424"/>
      <c r="BA33" s="424"/>
      <c r="BB33" s="424"/>
      <c r="BC33" s="424"/>
      <c r="BD33" s="424"/>
      <c r="BE33" s="424"/>
      <c r="BF33" s="425"/>
      <c r="BG33" s="43"/>
      <c r="BH33" s="426"/>
      <c r="BI33" s="424"/>
      <c r="BJ33" s="424"/>
      <c r="BK33" s="424"/>
      <c r="BL33" s="424"/>
      <c r="BM33" s="424"/>
      <c r="BN33" s="424"/>
      <c r="BO33" s="424"/>
      <c r="BP33" s="424"/>
      <c r="BQ33" s="428"/>
      <c r="BR33" s="442"/>
      <c r="BS33" s="443"/>
      <c r="BT33" s="424"/>
      <c r="BU33" s="424"/>
      <c r="BV33" s="424"/>
      <c r="BW33" s="424"/>
      <c r="BX33" s="424"/>
      <c r="BY33" s="424"/>
      <c r="BZ33" s="424"/>
      <c r="CA33" s="425"/>
    </row>
    <row r="34" spans="1:79" ht="15" customHeight="1" thickTop="1">
      <c r="A34" s="391" t="s">
        <v>0</v>
      </c>
      <c r="B34" s="392" t="s">
        <v>1</v>
      </c>
      <c r="C34" s="392"/>
      <c r="D34" s="392"/>
      <c r="E34" s="392"/>
      <c r="F34" s="393"/>
      <c r="G34" s="504"/>
      <c r="H34" s="394" t="s">
        <v>13</v>
      </c>
      <c r="I34" s="395"/>
      <c r="J34" s="370" t="s">
        <v>14</v>
      </c>
      <c r="K34" s="371"/>
      <c r="L34" s="370" t="s">
        <v>15</v>
      </c>
      <c r="M34" s="371"/>
      <c r="N34" s="370" t="s">
        <v>16</v>
      </c>
      <c r="O34" s="371"/>
      <c r="P34" s="370" t="s">
        <v>17</v>
      </c>
      <c r="Q34" s="371"/>
      <c r="R34" s="374" t="s">
        <v>18</v>
      </c>
      <c r="S34" s="375"/>
      <c r="T34" s="378" t="s">
        <v>20</v>
      </c>
      <c r="U34" s="381" t="s">
        <v>32</v>
      </c>
      <c r="V34" s="381" t="s">
        <v>35</v>
      </c>
      <c r="W34" s="381" t="s">
        <v>38</v>
      </c>
      <c r="X34" s="437" t="s">
        <v>41</v>
      </c>
      <c r="Y34" s="394" t="s">
        <v>13</v>
      </c>
      <c r="Z34" s="395"/>
      <c r="AA34" s="370" t="s">
        <v>14</v>
      </c>
      <c r="AB34" s="371"/>
      <c r="AC34" s="370" t="s">
        <v>15</v>
      </c>
      <c r="AD34" s="371"/>
      <c r="AE34" s="370" t="s">
        <v>16</v>
      </c>
      <c r="AF34" s="371"/>
      <c r="AG34" s="370" t="s">
        <v>17</v>
      </c>
      <c r="AH34" s="371"/>
      <c r="AI34" s="374" t="s">
        <v>18</v>
      </c>
      <c r="AJ34" s="375"/>
      <c r="AK34" s="417" t="s">
        <v>20</v>
      </c>
      <c r="AL34" s="420" t="s">
        <v>32</v>
      </c>
      <c r="AM34" s="420" t="s">
        <v>35</v>
      </c>
      <c r="AN34" s="420" t="s">
        <v>38</v>
      </c>
      <c r="AO34" s="422" t="s">
        <v>41</v>
      </c>
      <c r="AP34" s="43"/>
      <c r="AQ34" s="426" t="s">
        <v>68</v>
      </c>
      <c r="AR34" s="424"/>
      <c r="AS34" s="424"/>
      <c r="AT34" s="424"/>
      <c r="AU34" s="424"/>
      <c r="AV34" s="424"/>
      <c r="AW34" s="424"/>
      <c r="AX34" s="424"/>
      <c r="AY34" s="424"/>
      <c r="AZ34" s="424"/>
      <c r="BA34" s="424"/>
      <c r="BB34" s="424"/>
      <c r="BC34" s="424"/>
      <c r="BD34" s="424"/>
      <c r="BE34" s="424"/>
      <c r="BF34" s="425"/>
      <c r="BG34" s="43"/>
      <c r="BH34" s="426">
        <f>IF(メンバー表IF原本女子!E26=0,"",メンバー表IF原本女子!E26)</f>
        <v>10</v>
      </c>
      <c r="BI34" s="424"/>
      <c r="BJ34" s="424" t="str">
        <f>IF(メンバー表IF原本女子!G26=0,"",メンバー表IF原本女子!G26)</f>
        <v/>
      </c>
      <c r="BK34" s="424"/>
      <c r="BL34" s="424"/>
      <c r="BM34" s="424"/>
      <c r="BN34" s="424"/>
      <c r="BO34" s="424"/>
      <c r="BP34" s="424"/>
      <c r="BQ34" s="428"/>
      <c r="BR34" s="440">
        <f>IF(メンバー表IF原本女子!O26=0,"",メンバー表IF原本女子!O26)</f>
        <v>10</v>
      </c>
      <c r="BS34" s="441"/>
      <c r="BT34" s="424" t="str">
        <f>IF(メンバー表IF原本女子!Q26=0,"",メンバー表IF原本女子!Q26)</f>
        <v/>
      </c>
      <c r="BU34" s="424"/>
      <c r="BV34" s="424"/>
      <c r="BW34" s="424"/>
      <c r="BX34" s="424"/>
      <c r="BY34" s="424"/>
      <c r="BZ34" s="424"/>
      <c r="CA34" s="425"/>
    </row>
    <row r="35" spans="1:79" ht="15" customHeight="1" thickBot="1">
      <c r="A35" s="391"/>
      <c r="B35" s="392"/>
      <c r="C35" s="392"/>
      <c r="D35" s="392"/>
      <c r="E35" s="392"/>
      <c r="F35" s="393"/>
      <c r="G35" s="504"/>
      <c r="H35" s="396"/>
      <c r="I35" s="397"/>
      <c r="J35" s="372"/>
      <c r="K35" s="373"/>
      <c r="L35" s="372"/>
      <c r="M35" s="373"/>
      <c r="N35" s="372"/>
      <c r="O35" s="373"/>
      <c r="P35" s="372"/>
      <c r="Q35" s="373"/>
      <c r="R35" s="376"/>
      <c r="S35" s="377"/>
      <c r="T35" s="379"/>
      <c r="U35" s="382"/>
      <c r="V35" s="382"/>
      <c r="W35" s="382"/>
      <c r="X35" s="438"/>
      <c r="Y35" s="396"/>
      <c r="Z35" s="397"/>
      <c r="AA35" s="372"/>
      <c r="AB35" s="373"/>
      <c r="AC35" s="372"/>
      <c r="AD35" s="373"/>
      <c r="AE35" s="372"/>
      <c r="AF35" s="373"/>
      <c r="AG35" s="372"/>
      <c r="AH35" s="373"/>
      <c r="AI35" s="376"/>
      <c r="AJ35" s="377"/>
      <c r="AK35" s="418"/>
      <c r="AL35" s="421"/>
      <c r="AM35" s="421"/>
      <c r="AN35" s="421"/>
      <c r="AO35" s="423"/>
      <c r="AP35" s="43"/>
      <c r="AQ35" s="426"/>
      <c r="AR35" s="424"/>
      <c r="AS35" s="424"/>
      <c r="AT35" s="424"/>
      <c r="AU35" s="424"/>
      <c r="AV35" s="424"/>
      <c r="AW35" s="424"/>
      <c r="AX35" s="424"/>
      <c r="AY35" s="424"/>
      <c r="AZ35" s="424"/>
      <c r="BA35" s="424"/>
      <c r="BB35" s="424"/>
      <c r="BC35" s="424"/>
      <c r="BD35" s="424"/>
      <c r="BE35" s="424"/>
      <c r="BF35" s="425"/>
      <c r="BG35" s="43"/>
      <c r="BH35" s="426"/>
      <c r="BI35" s="424"/>
      <c r="BJ35" s="424"/>
      <c r="BK35" s="424"/>
      <c r="BL35" s="424"/>
      <c r="BM35" s="424"/>
      <c r="BN35" s="424"/>
      <c r="BO35" s="424"/>
      <c r="BP35" s="424"/>
      <c r="BQ35" s="428"/>
      <c r="BR35" s="442"/>
      <c r="BS35" s="443"/>
      <c r="BT35" s="424"/>
      <c r="BU35" s="424"/>
      <c r="BV35" s="424"/>
      <c r="BW35" s="424"/>
      <c r="BX35" s="424"/>
      <c r="BY35" s="424"/>
      <c r="BZ35" s="424"/>
      <c r="CA35" s="425"/>
    </row>
    <row r="36" spans="1:79" ht="15" customHeight="1" thickTop="1">
      <c r="A36" s="391"/>
      <c r="B36" s="431" t="s">
        <v>2</v>
      </c>
      <c r="C36" s="431"/>
      <c r="D36" s="431"/>
      <c r="E36" s="431"/>
      <c r="F36" s="432"/>
      <c r="G36" s="505"/>
      <c r="H36" s="433"/>
      <c r="I36" s="434"/>
      <c r="J36" s="383"/>
      <c r="K36" s="384"/>
      <c r="L36" s="383"/>
      <c r="M36" s="384"/>
      <c r="N36" s="383"/>
      <c r="O36" s="384"/>
      <c r="P36" s="383"/>
      <c r="Q36" s="384"/>
      <c r="R36" s="387"/>
      <c r="S36" s="388"/>
      <c r="T36" s="380"/>
      <c r="U36" s="382"/>
      <c r="V36" s="382"/>
      <c r="W36" s="382"/>
      <c r="X36" s="439"/>
      <c r="Y36" s="433"/>
      <c r="Z36" s="434"/>
      <c r="AA36" s="383"/>
      <c r="AB36" s="384"/>
      <c r="AC36" s="383"/>
      <c r="AD36" s="384"/>
      <c r="AE36" s="383"/>
      <c r="AF36" s="384"/>
      <c r="AG36" s="383"/>
      <c r="AH36" s="384"/>
      <c r="AI36" s="387"/>
      <c r="AJ36" s="388"/>
      <c r="AK36" s="419"/>
      <c r="AL36" s="421"/>
      <c r="AM36" s="421"/>
      <c r="AN36" s="421"/>
      <c r="AO36" s="423"/>
      <c r="AP36" s="43"/>
      <c r="AQ36" s="426"/>
      <c r="AR36" s="424"/>
      <c r="AS36" s="424"/>
      <c r="AT36" s="424"/>
      <c r="AU36" s="424"/>
      <c r="AV36" s="424"/>
      <c r="AW36" s="424"/>
      <c r="AX36" s="424"/>
      <c r="AY36" s="424"/>
      <c r="AZ36" s="424"/>
      <c r="BA36" s="424"/>
      <c r="BB36" s="424"/>
      <c r="BC36" s="424"/>
      <c r="BD36" s="424"/>
      <c r="BE36" s="424"/>
      <c r="BF36" s="425"/>
      <c r="BG36" s="43"/>
      <c r="BH36" s="426">
        <f>IF(メンバー表IF原本女子!E28=0,"",メンバー表IF原本女子!E28)</f>
        <v>11</v>
      </c>
      <c r="BI36" s="424"/>
      <c r="BJ36" s="424" t="str">
        <f>IF(メンバー表IF原本女子!G28=0,"",メンバー表IF原本女子!G28)</f>
        <v/>
      </c>
      <c r="BK36" s="424"/>
      <c r="BL36" s="424"/>
      <c r="BM36" s="424"/>
      <c r="BN36" s="424"/>
      <c r="BO36" s="424"/>
      <c r="BP36" s="424"/>
      <c r="BQ36" s="428"/>
      <c r="BR36" s="440">
        <f>IF(メンバー表IF原本女子!O28=0,"",メンバー表IF原本女子!O28)</f>
        <v>11</v>
      </c>
      <c r="BS36" s="441"/>
      <c r="BT36" s="424" t="str">
        <f>IF(メンバー表IF原本女子!Q28=0,"",メンバー表IF原本女子!Q28)</f>
        <v/>
      </c>
      <c r="BU36" s="424"/>
      <c r="BV36" s="424"/>
      <c r="BW36" s="424"/>
      <c r="BX36" s="424"/>
      <c r="BY36" s="424"/>
      <c r="BZ36" s="424"/>
      <c r="CA36" s="425"/>
    </row>
    <row r="37" spans="1:79" ht="15" customHeight="1" thickBot="1">
      <c r="A37" s="391"/>
      <c r="B37" s="431"/>
      <c r="C37" s="431"/>
      <c r="D37" s="431"/>
      <c r="E37" s="431"/>
      <c r="F37" s="432"/>
      <c r="G37" s="505"/>
      <c r="H37" s="435"/>
      <c r="I37" s="436"/>
      <c r="J37" s="385"/>
      <c r="K37" s="386"/>
      <c r="L37" s="385"/>
      <c r="M37" s="386"/>
      <c r="N37" s="385"/>
      <c r="O37" s="386"/>
      <c r="P37" s="385"/>
      <c r="Q37" s="386"/>
      <c r="R37" s="389"/>
      <c r="S37" s="390"/>
      <c r="T37" s="380"/>
      <c r="U37" s="382"/>
      <c r="V37" s="382"/>
      <c r="W37" s="382"/>
      <c r="X37" s="439"/>
      <c r="Y37" s="435"/>
      <c r="Z37" s="436"/>
      <c r="AA37" s="385"/>
      <c r="AB37" s="386"/>
      <c r="AC37" s="385"/>
      <c r="AD37" s="386"/>
      <c r="AE37" s="385"/>
      <c r="AF37" s="386"/>
      <c r="AG37" s="385"/>
      <c r="AH37" s="386"/>
      <c r="AI37" s="389"/>
      <c r="AJ37" s="390"/>
      <c r="AK37" s="419"/>
      <c r="AL37" s="421"/>
      <c r="AM37" s="421"/>
      <c r="AN37" s="421"/>
      <c r="AO37" s="423"/>
      <c r="AP37" s="43"/>
      <c r="AQ37" s="426" t="s">
        <v>65</v>
      </c>
      <c r="AR37" s="424"/>
      <c r="AS37" s="424"/>
      <c r="AT37" s="424"/>
      <c r="AU37" s="424"/>
      <c r="AV37" s="424"/>
      <c r="AW37" s="424"/>
      <c r="AX37" s="424"/>
      <c r="AY37" s="424"/>
      <c r="AZ37" s="424"/>
      <c r="BA37" s="424"/>
      <c r="BB37" s="424"/>
      <c r="BC37" s="424"/>
      <c r="BD37" s="424"/>
      <c r="BE37" s="424"/>
      <c r="BF37" s="425"/>
      <c r="BG37" s="43"/>
      <c r="BH37" s="426"/>
      <c r="BI37" s="424"/>
      <c r="BJ37" s="424"/>
      <c r="BK37" s="424"/>
      <c r="BL37" s="424"/>
      <c r="BM37" s="424"/>
      <c r="BN37" s="424"/>
      <c r="BO37" s="424"/>
      <c r="BP37" s="424"/>
      <c r="BQ37" s="428"/>
      <c r="BR37" s="442"/>
      <c r="BS37" s="443"/>
      <c r="BT37" s="424"/>
      <c r="BU37" s="424"/>
      <c r="BV37" s="424"/>
      <c r="BW37" s="424"/>
      <c r="BX37" s="424"/>
      <c r="BY37" s="424"/>
      <c r="BZ37" s="424"/>
      <c r="CA37" s="425"/>
    </row>
    <row r="38" spans="1:79" ht="15" customHeight="1" thickTop="1">
      <c r="A38" s="391"/>
      <c r="B38" s="444" t="s">
        <v>27</v>
      </c>
      <c r="C38" s="392" t="s">
        <v>3</v>
      </c>
      <c r="D38" s="392"/>
      <c r="E38" s="392"/>
      <c r="F38" s="393"/>
      <c r="G38" s="504"/>
      <c r="H38" s="409"/>
      <c r="I38" s="410"/>
      <c r="J38" s="413"/>
      <c r="K38" s="414"/>
      <c r="L38" s="413"/>
      <c r="M38" s="414"/>
      <c r="N38" s="413"/>
      <c r="O38" s="414"/>
      <c r="P38" s="413"/>
      <c r="Q38" s="414"/>
      <c r="R38" s="409"/>
      <c r="S38" s="410"/>
      <c r="T38" s="379" t="s">
        <v>21</v>
      </c>
      <c r="U38" s="445" t="s">
        <v>33</v>
      </c>
      <c r="V38" s="445" t="s">
        <v>36</v>
      </c>
      <c r="W38" s="445" t="s">
        <v>39</v>
      </c>
      <c r="X38" s="461" t="s">
        <v>42</v>
      </c>
      <c r="Y38" s="409"/>
      <c r="Z38" s="410"/>
      <c r="AA38" s="413"/>
      <c r="AB38" s="414"/>
      <c r="AC38" s="413"/>
      <c r="AD38" s="414"/>
      <c r="AE38" s="413"/>
      <c r="AF38" s="414"/>
      <c r="AG38" s="413"/>
      <c r="AH38" s="414"/>
      <c r="AI38" s="409"/>
      <c r="AJ38" s="410"/>
      <c r="AK38" s="418" t="s">
        <v>21</v>
      </c>
      <c r="AL38" s="459" t="s">
        <v>33</v>
      </c>
      <c r="AM38" s="459" t="s">
        <v>36</v>
      </c>
      <c r="AN38" s="459" t="s">
        <v>39</v>
      </c>
      <c r="AO38" s="460" t="s">
        <v>42</v>
      </c>
      <c r="AP38" s="43"/>
      <c r="AQ38" s="426"/>
      <c r="AR38" s="424"/>
      <c r="AS38" s="424"/>
      <c r="AT38" s="424"/>
      <c r="AU38" s="424"/>
      <c r="AV38" s="424"/>
      <c r="AW38" s="424"/>
      <c r="AX38" s="424"/>
      <c r="AY38" s="424"/>
      <c r="AZ38" s="424"/>
      <c r="BA38" s="424"/>
      <c r="BB38" s="424"/>
      <c r="BC38" s="424"/>
      <c r="BD38" s="424"/>
      <c r="BE38" s="424"/>
      <c r="BF38" s="425"/>
      <c r="BG38" s="43"/>
      <c r="BH38" s="426">
        <f>IF(メンバー表IF原本女子!E30=0,"",メンバー表IF原本女子!E30)</f>
        <v>12</v>
      </c>
      <c r="BI38" s="424"/>
      <c r="BJ38" s="424" t="str">
        <f>IF(メンバー表IF原本女子!G30=0,"",メンバー表IF原本女子!G30)</f>
        <v/>
      </c>
      <c r="BK38" s="424"/>
      <c r="BL38" s="424"/>
      <c r="BM38" s="424"/>
      <c r="BN38" s="424"/>
      <c r="BO38" s="424"/>
      <c r="BP38" s="424"/>
      <c r="BQ38" s="428"/>
      <c r="BR38" s="440">
        <f>IF(メンバー表IF原本女子!O30=0,"",メンバー表IF原本女子!O30)</f>
        <v>12</v>
      </c>
      <c r="BS38" s="441"/>
      <c r="BT38" s="424" t="str">
        <f>IF(メンバー表IF原本女子!Q30=0,"",メンバー表IF原本女子!Q30)</f>
        <v/>
      </c>
      <c r="BU38" s="424"/>
      <c r="BV38" s="424"/>
      <c r="BW38" s="424"/>
      <c r="BX38" s="424"/>
      <c r="BY38" s="424"/>
      <c r="BZ38" s="424"/>
      <c r="CA38" s="425"/>
    </row>
    <row r="39" spans="1:79" ht="15" customHeight="1">
      <c r="A39" s="391"/>
      <c r="B39" s="392"/>
      <c r="C39" s="392"/>
      <c r="D39" s="392"/>
      <c r="E39" s="392"/>
      <c r="F39" s="393"/>
      <c r="G39" s="504"/>
      <c r="H39" s="411"/>
      <c r="I39" s="412"/>
      <c r="J39" s="415"/>
      <c r="K39" s="416"/>
      <c r="L39" s="415"/>
      <c r="M39" s="416"/>
      <c r="N39" s="415"/>
      <c r="O39" s="416"/>
      <c r="P39" s="415"/>
      <c r="Q39" s="416"/>
      <c r="R39" s="411"/>
      <c r="S39" s="412"/>
      <c r="T39" s="379"/>
      <c r="U39" s="382"/>
      <c r="V39" s="382"/>
      <c r="W39" s="382"/>
      <c r="X39" s="438"/>
      <c r="Y39" s="411"/>
      <c r="Z39" s="412"/>
      <c r="AA39" s="415"/>
      <c r="AB39" s="416"/>
      <c r="AC39" s="415"/>
      <c r="AD39" s="416"/>
      <c r="AE39" s="415"/>
      <c r="AF39" s="416"/>
      <c r="AG39" s="415"/>
      <c r="AH39" s="416"/>
      <c r="AI39" s="411"/>
      <c r="AJ39" s="412"/>
      <c r="AK39" s="418"/>
      <c r="AL39" s="421"/>
      <c r="AM39" s="421"/>
      <c r="AN39" s="421"/>
      <c r="AO39" s="423"/>
      <c r="AP39" s="43"/>
      <c r="AQ39" s="426"/>
      <c r="AR39" s="424"/>
      <c r="AS39" s="424"/>
      <c r="AT39" s="424"/>
      <c r="AU39" s="424"/>
      <c r="AV39" s="424"/>
      <c r="AW39" s="424"/>
      <c r="AX39" s="424"/>
      <c r="AY39" s="424"/>
      <c r="AZ39" s="424"/>
      <c r="BA39" s="424"/>
      <c r="BB39" s="424"/>
      <c r="BC39" s="424"/>
      <c r="BD39" s="424"/>
      <c r="BE39" s="424"/>
      <c r="BF39" s="425"/>
      <c r="BG39" s="43"/>
      <c r="BH39" s="426"/>
      <c r="BI39" s="424"/>
      <c r="BJ39" s="424"/>
      <c r="BK39" s="424"/>
      <c r="BL39" s="424"/>
      <c r="BM39" s="424"/>
      <c r="BN39" s="424"/>
      <c r="BO39" s="424"/>
      <c r="BP39" s="424"/>
      <c r="BQ39" s="428"/>
      <c r="BR39" s="442"/>
      <c r="BS39" s="443"/>
      <c r="BT39" s="424"/>
      <c r="BU39" s="424"/>
      <c r="BV39" s="424"/>
      <c r="BW39" s="424"/>
      <c r="BX39" s="424"/>
      <c r="BY39" s="424"/>
      <c r="BZ39" s="424"/>
      <c r="CA39" s="425"/>
    </row>
    <row r="40" spans="1:79" ht="15" customHeight="1">
      <c r="A40" s="391"/>
      <c r="B40" s="392"/>
      <c r="C40" s="450" t="s">
        <v>28</v>
      </c>
      <c r="D40" s="392"/>
      <c r="E40" s="392"/>
      <c r="F40" s="393"/>
      <c r="G40" s="504"/>
      <c r="H40" s="451" t="s">
        <v>29</v>
      </c>
      <c r="I40" s="452"/>
      <c r="J40" s="455" t="s">
        <v>29</v>
      </c>
      <c r="K40" s="456"/>
      <c r="L40" s="455" t="s">
        <v>29</v>
      </c>
      <c r="M40" s="456"/>
      <c r="N40" s="455" t="s">
        <v>29</v>
      </c>
      <c r="O40" s="456"/>
      <c r="P40" s="455" t="s">
        <v>29</v>
      </c>
      <c r="Q40" s="456"/>
      <c r="R40" s="446" t="s">
        <v>29</v>
      </c>
      <c r="S40" s="447"/>
      <c r="T40" s="379"/>
      <c r="U40" s="382"/>
      <c r="V40" s="382"/>
      <c r="W40" s="382"/>
      <c r="X40" s="438"/>
      <c r="Y40" s="451" t="s">
        <v>29</v>
      </c>
      <c r="Z40" s="452"/>
      <c r="AA40" s="455" t="s">
        <v>29</v>
      </c>
      <c r="AB40" s="456"/>
      <c r="AC40" s="455" t="s">
        <v>29</v>
      </c>
      <c r="AD40" s="456"/>
      <c r="AE40" s="455" t="s">
        <v>29</v>
      </c>
      <c r="AF40" s="456"/>
      <c r="AG40" s="455" t="s">
        <v>29</v>
      </c>
      <c r="AH40" s="456"/>
      <c r="AI40" s="446" t="s">
        <v>29</v>
      </c>
      <c r="AJ40" s="447"/>
      <c r="AK40" s="418"/>
      <c r="AL40" s="421"/>
      <c r="AM40" s="421"/>
      <c r="AN40" s="421"/>
      <c r="AO40" s="423"/>
      <c r="AP40" s="43"/>
      <c r="AQ40" s="557" t="s">
        <v>66</v>
      </c>
      <c r="AR40" s="558"/>
      <c r="AS40" s="558"/>
      <c r="AT40" s="424"/>
      <c r="AU40" s="424"/>
      <c r="AV40" s="424"/>
      <c r="AW40" s="424"/>
      <c r="AX40" s="424"/>
      <c r="AY40" s="424"/>
      <c r="AZ40" s="424"/>
      <c r="BA40" s="424"/>
      <c r="BB40" s="424"/>
      <c r="BC40" s="424"/>
      <c r="BD40" s="424"/>
      <c r="BE40" s="424"/>
      <c r="BF40" s="425"/>
      <c r="BG40" s="43"/>
      <c r="BH40" s="552" t="s">
        <v>85</v>
      </c>
      <c r="BI40" s="553"/>
      <c r="BJ40" s="553"/>
      <c r="BK40" s="553"/>
      <c r="BL40" s="553"/>
      <c r="BM40" s="553"/>
      <c r="BN40" s="553"/>
      <c r="BO40" s="553"/>
      <c r="BP40" s="553"/>
      <c r="BQ40" s="553"/>
      <c r="BR40" s="553"/>
      <c r="BS40" s="553"/>
      <c r="BT40" s="553"/>
      <c r="BU40" s="553"/>
      <c r="BV40" s="553"/>
      <c r="BW40" s="553"/>
      <c r="BX40" s="553"/>
      <c r="BY40" s="553"/>
      <c r="BZ40" s="553"/>
      <c r="CA40" s="554"/>
    </row>
    <row r="41" spans="1:79" ht="15" customHeight="1">
      <c r="A41" s="391"/>
      <c r="B41" s="392"/>
      <c r="C41" s="392"/>
      <c r="D41" s="392"/>
      <c r="E41" s="392"/>
      <c r="F41" s="393"/>
      <c r="G41" s="504"/>
      <c r="H41" s="453"/>
      <c r="I41" s="454"/>
      <c r="J41" s="457"/>
      <c r="K41" s="458"/>
      <c r="L41" s="457"/>
      <c r="M41" s="458"/>
      <c r="N41" s="457"/>
      <c r="O41" s="458"/>
      <c r="P41" s="457"/>
      <c r="Q41" s="458"/>
      <c r="R41" s="448"/>
      <c r="S41" s="449"/>
      <c r="T41" s="379"/>
      <c r="U41" s="382"/>
      <c r="V41" s="382"/>
      <c r="W41" s="382"/>
      <c r="X41" s="438"/>
      <c r="Y41" s="453"/>
      <c r="Z41" s="454"/>
      <c r="AA41" s="457"/>
      <c r="AB41" s="458"/>
      <c r="AC41" s="457"/>
      <c r="AD41" s="458"/>
      <c r="AE41" s="457"/>
      <c r="AF41" s="458"/>
      <c r="AG41" s="457"/>
      <c r="AH41" s="458"/>
      <c r="AI41" s="448"/>
      <c r="AJ41" s="449"/>
      <c r="AK41" s="418"/>
      <c r="AL41" s="421"/>
      <c r="AM41" s="421"/>
      <c r="AN41" s="421"/>
      <c r="AO41" s="423"/>
      <c r="AP41" s="43"/>
      <c r="AQ41" s="559"/>
      <c r="AR41" s="558"/>
      <c r="AS41" s="558"/>
      <c r="AT41" s="424"/>
      <c r="AU41" s="424"/>
      <c r="AV41" s="424"/>
      <c r="AW41" s="424"/>
      <c r="AX41" s="424"/>
      <c r="AY41" s="424"/>
      <c r="AZ41" s="424"/>
      <c r="BA41" s="424"/>
      <c r="BB41" s="424"/>
      <c r="BC41" s="424"/>
      <c r="BD41" s="424"/>
      <c r="BE41" s="424"/>
      <c r="BF41" s="425"/>
      <c r="BG41" s="43"/>
      <c r="BH41" s="555"/>
      <c r="BI41" s="365"/>
      <c r="BJ41" s="365"/>
      <c r="BK41" s="365"/>
      <c r="BL41" s="365"/>
      <c r="BM41" s="365"/>
      <c r="BN41" s="365"/>
      <c r="BO41" s="365"/>
      <c r="BP41" s="365"/>
      <c r="BQ41" s="365"/>
      <c r="BR41" s="365"/>
      <c r="BS41" s="365"/>
      <c r="BT41" s="365"/>
      <c r="BU41" s="365"/>
      <c r="BV41" s="365"/>
      <c r="BW41" s="365"/>
      <c r="BX41" s="365"/>
      <c r="BY41" s="365"/>
      <c r="BZ41" s="365"/>
      <c r="CA41" s="556"/>
    </row>
    <row r="42" spans="1:79" ht="15" customHeight="1">
      <c r="A42" s="391"/>
      <c r="B42" s="392"/>
      <c r="C42" s="392"/>
      <c r="D42" s="392"/>
      <c r="E42" s="392"/>
      <c r="F42" s="393"/>
      <c r="G42" s="504"/>
      <c r="H42" s="453" t="s">
        <v>29</v>
      </c>
      <c r="I42" s="454"/>
      <c r="J42" s="457" t="s">
        <v>29</v>
      </c>
      <c r="K42" s="458"/>
      <c r="L42" s="457" t="s">
        <v>29</v>
      </c>
      <c r="M42" s="458"/>
      <c r="N42" s="457" t="s">
        <v>29</v>
      </c>
      <c r="O42" s="458"/>
      <c r="P42" s="457" t="s">
        <v>29</v>
      </c>
      <c r="Q42" s="458"/>
      <c r="R42" s="448" t="s">
        <v>29</v>
      </c>
      <c r="S42" s="449"/>
      <c r="T42" s="379" t="s">
        <v>22</v>
      </c>
      <c r="U42" s="445" t="s">
        <v>34</v>
      </c>
      <c r="V42" s="445" t="s">
        <v>37</v>
      </c>
      <c r="W42" s="445" t="s">
        <v>40</v>
      </c>
      <c r="X42" s="461" t="s">
        <v>43</v>
      </c>
      <c r="Y42" s="453" t="s">
        <v>29</v>
      </c>
      <c r="Z42" s="454"/>
      <c r="AA42" s="457" t="s">
        <v>29</v>
      </c>
      <c r="AB42" s="458"/>
      <c r="AC42" s="457" t="s">
        <v>29</v>
      </c>
      <c r="AD42" s="458"/>
      <c r="AE42" s="457" t="s">
        <v>29</v>
      </c>
      <c r="AF42" s="458"/>
      <c r="AG42" s="457" t="s">
        <v>29</v>
      </c>
      <c r="AH42" s="458"/>
      <c r="AI42" s="448" t="s">
        <v>29</v>
      </c>
      <c r="AJ42" s="449"/>
      <c r="AK42" s="418" t="s">
        <v>22</v>
      </c>
      <c r="AL42" s="459" t="s">
        <v>34</v>
      </c>
      <c r="AM42" s="459" t="s">
        <v>37</v>
      </c>
      <c r="AN42" s="459" t="s">
        <v>40</v>
      </c>
      <c r="AO42" s="460" t="s">
        <v>43</v>
      </c>
      <c r="AP42" s="43"/>
      <c r="AQ42" s="559"/>
      <c r="AR42" s="558"/>
      <c r="AS42" s="558"/>
      <c r="AT42" s="424"/>
      <c r="AU42" s="424"/>
      <c r="AV42" s="424"/>
      <c r="AW42" s="424"/>
      <c r="AX42" s="424"/>
      <c r="AY42" s="424"/>
      <c r="AZ42" s="424"/>
      <c r="BA42" s="424"/>
      <c r="BB42" s="424"/>
      <c r="BC42" s="424"/>
      <c r="BD42" s="424"/>
      <c r="BE42" s="424"/>
      <c r="BF42" s="425"/>
      <c r="BG42" s="43"/>
      <c r="BH42" s="570"/>
      <c r="BI42" s="571"/>
      <c r="BJ42" s="571"/>
      <c r="BK42" s="571"/>
      <c r="BL42" s="571"/>
      <c r="BM42" s="571"/>
      <c r="BN42" s="571"/>
      <c r="BO42" s="571"/>
      <c r="BP42" s="571"/>
      <c r="BQ42" s="572"/>
      <c r="BR42" s="573"/>
      <c r="BS42" s="571"/>
      <c r="BT42" s="571"/>
      <c r="BU42" s="571"/>
      <c r="BV42" s="571"/>
      <c r="BW42" s="571"/>
      <c r="BX42" s="571"/>
      <c r="BY42" s="571"/>
      <c r="BZ42" s="571"/>
      <c r="CA42" s="574"/>
    </row>
    <row r="43" spans="1:79" ht="15" customHeight="1">
      <c r="A43" s="391"/>
      <c r="B43" s="392"/>
      <c r="C43" s="392"/>
      <c r="D43" s="392"/>
      <c r="E43" s="392"/>
      <c r="F43" s="393"/>
      <c r="G43" s="504"/>
      <c r="H43" s="462"/>
      <c r="I43" s="463"/>
      <c r="J43" s="464"/>
      <c r="K43" s="465"/>
      <c r="L43" s="464"/>
      <c r="M43" s="465"/>
      <c r="N43" s="464"/>
      <c r="O43" s="465"/>
      <c r="P43" s="464"/>
      <c r="Q43" s="465"/>
      <c r="R43" s="466"/>
      <c r="S43" s="467"/>
      <c r="T43" s="379"/>
      <c r="U43" s="382"/>
      <c r="V43" s="382"/>
      <c r="W43" s="382"/>
      <c r="X43" s="438"/>
      <c r="Y43" s="462"/>
      <c r="Z43" s="463"/>
      <c r="AA43" s="464"/>
      <c r="AB43" s="465"/>
      <c r="AC43" s="464"/>
      <c r="AD43" s="465"/>
      <c r="AE43" s="464"/>
      <c r="AF43" s="465"/>
      <c r="AG43" s="464"/>
      <c r="AH43" s="465"/>
      <c r="AI43" s="466"/>
      <c r="AJ43" s="467"/>
      <c r="AK43" s="418"/>
      <c r="AL43" s="421"/>
      <c r="AM43" s="421"/>
      <c r="AN43" s="421"/>
      <c r="AO43" s="423"/>
      <c r="AP43" s="43"/>
      <c r="AQ43" s="570">
        <v>1</v>
      </c>
      <c r="AR43" s="571"/>
      <c r="AS43" s="571"/>
      <c r="AT43" s="571"/>
      <c r="AU43" s="571"/>
      <c r="AV43" s="571"/>
      <c r="AW43" s="392" t="s">
        <v>72</v>
      </c>
      <c r="AX43" s="392"/>
      <c r="AY43" s="392"/>
      <c r="AZ43" s="392"/>
      <c r="BA43" s="576">
        <v>2</v>
      </c>
      <c r="BB43" s="576"/>
      <c r="BC43" s="576"/>
      <c r="BD43" s="576"/>
      <c r="BE43" s="576"/>
      <c r="BF43" s="577"/>
      <c r="BG43" s="43"/>
      <c r="BH43" s="570"/>
      <c r="BI43" s="571"/>
      <c r="BJ43" s="571"/>
      <c r="BK43" s="571"/>
      <c r="BL43" s="571"/>
      <c r="BM43" s="571"/>
      <c r="BN43" s="571"/>
      <c r="BO43" s="571"/>
      <c r="BP43" s="571"/>
      <c r="BQ43" s="572"/>
      <c r="BR43" s="573"/>
      <c r="BS43" s="571"/>
      <c r="BT43" s="571"/>
      <c r="BU43" s="571"/>
      <c r="BV43" s="571"/>
      <c r="BW43" s="571"/>
      <c r="BX43" s="571"/>
      <c r="BY43" s="571"/>
      <c r="BZ43" s="571"/>
      <c r="CA43" s="574"/>
    </row>
    <row r="44" spans="1:79" ht="15" customHeight="1">
      <c r="A44" s="444" t="s">
        <v>25</v>
      </c>
      <c r="B44" s="476"/>
      <c r="C44" s="477" t="s">
        <v>4</v>
      </c>
      <c r="D44" s="477"/>
      <c r="E44" s="477" t="s">
        <v>5</v>
      </c>
      <c r="F44" s="478"/>
      <c r="G44" s="504"/>
      <c r="H44" s="472">
        <v>1</v>
      </c>
      <c r="I44" s="473">
        <v>5</v>
      </c>
      <c r="J44" s="471">
        <v>1</v>
      </c>
      <c r="K44" s="470">
        <v>5</v>
      </c>
      <c r="L44" s="471">
        <v>1</v>
      </c>
      <c r="M44" s="470">
        <v>5</v>
      </c>
      <c r="N44" s="471">
        <v>1</v>
      </c>
      <c r="O44" s="470">
        <v>5</v>
      </c>
      <c r="P44" s="471">
        <v>1</v>
      </c>
      <c r="Q44" s="470">
        <v>5</v>
      </c>
      <c r="R44" s="472">
        <v>1</v>
      </c>
      <c r="S44" s="473">
        <v>5</v>
      </c>
      <c r="T44" s="479"/>
      <c r="U44" s="382"/>
      <c r="V44" s="382"/>
      <c r="W44" s="382"/>
      <c r="X44" s="438"/>
      <c r="Y44" s="472">
        <v>1</v>
      </c>
      <c r="Z44" s="473">
        <v>5</v>
      </c>
      <c r="AA44" s="471">
        <v>1</v>
      </c>
      <c r="AB44" s="470">
        <v>5</v>
      </c>
      <c r="AC44" s="471">
        <v>1</v>
      </c>
      <c r="AD44" s="470">
        <v>5</v>
      </c>
      <c r="AE44" s="471">
        <v>1</v>
      </c>
      <c r="AF44" s="470">
        <v>5</v>
      </c>
      <c r="AG44" s="471">
        <v>1</v>
      </c>
      <c r="AH44" s="470">
        <v>5</v>
      </c>
      <c r="AI44" s="472">
        <v>1</v>
      </c>
      <c r="AJ44" s="473">
        <v>5</v>
      </c>
      <c r="AK44" s="468"/>
      <c r="AL44" s="421"/>
      <c r="AM44" s="421"/>
      <c r="AN44" s="421"/>
      <c r="AO44" s="423"/>
      <c r="AP44" s="43"/>
      <c r="AQ44" s="570"/>
      <c r="AR44" s="571"/>
      <c r="AS44" s="571"/>
      <c r="AT44" s="571"/>
      <c r="AU44" s="571"/>
      <c r="AV44" s="571"/>
      <c r="AW44" s="392"/>
      <c r="AX44" s="392"/>
      <c r="AY44" s="392"/>
      <c r="AZ44" s="392"/>
      <c r="BA44" s="576"/>
      <c r="BB44" s="576"/>
      <c r="BC44" s="576"/>
      <c r="BD44" s="576"/>
      <c r="BE44" s="576"/>
      <c r="BF44" s="577"/>
      <c r="BG44" s="43"/>
      <c r="BH44" s="570"/>
      <c r="BI44" s="571"/>
      <c r="BJ44" s="571"/>
      <c r="BK44" s="571"/>
      <c r="BL44" s="571"/>
      <c r="BM44" s="571"/>
      <c r="BN44" s="571"/>
      <c r="BO44" s="571"/>
      <c r="BP44" s="571"/>
      <c r="BQ44" s="572"/>
      <c r="BR44" s="573"/>
      <c r="BS44" s="571"/>
      <c r="BT44" s="571"/>
      <c r="BU44" s="571"/>
      <c r="BV44" s="571"/>
      <c r="BW44" s="571"/>
      <c r="BX44" s="571"/>
      <c r="BY44" s="571"/>
      <c r="BZ44" s="571"/>
      <c r="CA44" s="574"/>
    </row>
    <row r="45" spans="1:79" ht="15" customHeight="1" thickBot="1">
      <c r="A45" s="476"/>
      <c r="B45" s="476"/>
      <c r="C45" s="477"/>
      <c r="D45" s="477"/>
      <c r="E45" s="477"/>
      <c r="F45" s="478"/>
      <c r="G45" s="504"/>
      <c r="H45" s="472"/>
      <c r="I45" s="473"/>
      <c r="J45" s="471"/>
      <c r="K45" s="470"/>
      <c r="L45" s="471"/>
      <c r="M45" s="470"/>
      <c r="N45" s="471"/>
      <c r="O45" s="470"/>
      <c r="P45" s="471"/>
      <c r="Q45" s="470"/>
      <c r="R45" s="472"/>
      <c r="S45" s="473"/>
      <c r="T45" s="480"/>
      <c r="U45" s="481"/>
      <c r="V45" s="481"/>
      <c r="W45" s="481"/>
      <c r="X45" s="482"/>
      <c r="Y45" s="472"/>
      <c r="Z45" s="473"/>
      <c r="AA45" s="471"/>
      <c r="AB45" s="470"/>
      <c r="AC45" s="471"/>
      <c r="AD45" s="470"/>
      <c r="AE45" s="471"/>
      <c r="AF45" s="470"/>
      <c r="AG45" s="471"/>
      <c r="AH45" s="470"/>
      <c r="AI45" s="472"/>
      <c r="AJ45" s="473"/>
      <c r="AK45" s="469"/>
      <c r="AL45" s="474"/>
      <c r="AM45" s="474"/>
      <c r="AN45" s="474"/>
      <c r="AO45" s="475"/>
      <c r="AP45" s="43"/>
      <c r="AQ45" s="570"/>
      <c r="AR45" s="571"/>
      <c r="AS45" s="571"/>
      <c r="AT45" s="571"/>
      <c r="AU45" s="571"/>
      <c r="AV45" s="571"/>
      <c r="AW45" s="392"/>
      <c r="AX45" s="392"/>
      <c r="AY45" s="392"/>
      <c r="AZ45" s="392"/>
      <c r="BA45" s="576"/>
      <c r="BB45" s="576"/>
      <c r="BC45" s="576"/>
      <c r="BD45" s="576"/>
      <c r="BE45" s="576"/>
      <c r="BF45" s="577"/>
      <c r="BG45" s="43"/>
      <c r="BH45" s="582"/>
      <c r="BI45" s="578"/>
      <c r="BJ45" s="578"/>
      <c r="BK45" s="578"/>
      <c r="BL45" s="578"/>
      <c r="BM45" s="578"/>
      <c r="BN45" s="578"/>
      <c r="BO45" s="578"/>
      <c r="BP45" s="578"/>
      <c r="BQ45" s="579"/>
      <c r="BR45" s="580"/>
      <c r="BS45" s="578"/>
      <c r="BT45" s="578"/>
      <c r="BU45" s="578"/>
      <c r="BV45" s="578"/>
      <c r="BW45" s="578"/>
      <c r="BX45" s="578"/>
      <c r="BY45" s="578"/>
      <c r="BZ45" s="578"/>
      <c r="CA45" s="581"/>
    </row>
    <row r="46" spans="1:79" ht="15" customHeight="1">
      <c r="A46" s="476"/>
      <c r="B46" s="476"/>
      <c r="C46" s="477" t="s">
        <v>6</v>
      </c>
      <c r="D46" s="477"/>
      <c r="E46" s="477" t="s">
        <v>9</v>
      </c>
      <c r="F46" s="478"/>
      <c r="G46" s="504"/>
      <c r="H46" s="472">
        <v>2</v>
      </c>
      <c r="I46" s="473">
        <v>6</v>
      </c>
      <c r="J46" s="471">
        <v>2</v>
      </c>
      <c r="K46" s="470">
        <v>6</v>
      </c>
      <c r="L46" s="471">
        <v>2</v>
      </c>
      <c r="M46" s="470">
        <v>6</v>
      </c>
      <c r="N46" s="471">
        <v>2</v>
      </c>
      <c r="O46" s="470">
        <v>6</v>
      </c>
      <c r="P46" s="471">
        <v>2</v>
      </c>
      <c r="Q46" s="470">
        <v>6</v>
      </c>
      <c r="R46" s="472">
        <v>2</v>
      </c>
      <c r="S46" s="473">
        <v>6</v>
      </c>
      <c r="T46" s="483" t="s">
        <v>24</v>
      </c>
      <c r="U46" s="484"/>
      <c r="V46" s="484"/>
      <c r="W46" s="484"/>
      <c r="X46" s="485"/>
      <c r="Y46" s="472">
        <v>2</v>
      </c>
      <c r="Z46" s="473">
        <v>6</v>
      </c>
      <c r="AA46" s="471">
        <v>2</v>
      </c>
      <c r="AB46" s="470">
        <v>6</v>
      </c>
      <c r="AC46" s="471">
        <v>2</v>
      </c>
      <c r="AD46" s="470">
        <v>6</v>
      </c>
      <c r="AE46" s="471">
        <v>2</v>
      </c>
      <c r="AF46" s="470">
        <v>6</v>
      </c>
      <c r="AG46" s="471">
        <v>2</v>
      </c>
      <c r="AH46" s="470">
        <v>6</v>
      </c>
      <c r="AI46" s="472">
        <v>2</v>
      </c>
      <c r="AJ46" s="473">
        <v>6</v>
      </c>
      <c r="AK46" s="426" t="s">
        <v>24</v>
      </c>
      <c r="AL46" s="424"/>
      <c r="AM46" s="424"/>
      <c r="AN46" s="424"/>
      <c r="AO46" s="425"/>
      <c r="AP46" s="43"/>
      <c r="AQ46" s="570">
        <v>3</v>
      </c>
      <c r="AR46" s="571"/>
      <c r="AS46" s="571"/>
      <c r="AT46" s="571"/>
      <c r="AU46" s="571"/>
      <c r="AV46" s="571"/>
      <c r="AW46" s="392"/>
      <c r="AX46" s="392"/>
      <c r="AY46" s="392"/>
      <c r="AZ46" s="392"/>
      <c r="BA46" s="576">
        <v>4</v>
      </c>
      <c r="BB46" s="576"/>
      <c r="BC46" s="576"/>
      <c r="BD46" s="576"/>
      <c r="BE46" s="576"/>
      <c r="BF46" s="577"/>
      <c r="BG46" s="43"/>
      <c r="BH46" s="624" t="s">
        <v>73</v>
      </c>
      <c r="BI46" s="588"/>
      <c r="BJ46" s="588"/>
      <c r="BK46" s="588"/>
      <c r="BL46" s="588"/>
      <c r="BM46" s="588"/>
      <c r="BN46" s="588"/>
      <c r="BO46" s="588"/>
      <c r="BP46" s="588"/>
      <c r="BQ46" s="625"/>
      <c r="BR46" s="587" t="s">
        <v>73</v>
      </c>
      <c r="BS46" s="588"/>
      <c r="BT46" s="588"/>
      <c r="BU46" s="588"/>
      <c r="BV46" s="588"/>
      <c r="BW46" s="588"/>
      <c r="BX46" s="588"/>
      <c r="BY46" s="588"/>
      <c r="BZ46" s="588"/>
      <c r="CA46" s="589"/>
    </row>
    <row r="47" spans="1:79" ht="15" customHeight="1">
      <c r="A47" s="476"/>
      <c r="B47" s="476"/>
      <c r="C47" s="477"/>
      <c r="D47" s="477"/>
      <c r="E47" s="477"/>
      <c r="F47" s="478"/>
      <c r="G47" s="504"/>
      <c r="H47" s="472"/>
      <c r="I47" s="473"/>
      <c r="J47" s="471"/>
      <c r="K47" s="470"/>
      <c r="L47" s="471"/>
      <c r="M47" s="470"/>
      <c r="N47" s="471"/>
      <c r="O47" s="470"/>
      <c r="P47" s="471"/>
      <c r="Q47" s="470"/>
      <c r="R47" s="472"/>
      <c r="S47" s="473"/>
      <c r="T47" s="483"/>
      <c r="U47" s="484"/>
      <c r="V47" s="484"/>
      <c r="W47" s="484"/>
      <c r="X47" s="485"/>
      <c r="Y47" s="472"/>
      <c r="Z47" s="473"/>
      <c r="AA47" s="471"/>
      <c r="AB47" s="470"/>
      <c r="AC47" s="471"/>
      <c r="AD47" s="470"/>
      <c r="AE47" s="471"/>
      <c r="AF47" s="470"/>
      <c r="AG47" s="471"/>
      <c r="AH47" s="470"/>
      <c r="AI47" s="472"/>
      <c r="AJ47" s="473"/>
      <c r="AK47" s="426"/>
      <c r="AL47" s="424"/>
      <c r="AM47" s="424"/>
      <c r="AN47" s="424"/>
      <c r="AO47" s="425"/>
      <c r="AP47" s="43"/>
      <c r="AQ47" s="570"/>
      <c r="AR47" s="571"/>
      <c r="AS47" s="571"/>
      <c r="AT47" s="571"/>
      <c r="AU47" s="571"/>
      <c r="AV47" s="571"/>
      <c r="AW47" s="392"/>
      <c r="AX47" s="392"/>
      <c r="AY47" s="392"/>
      <c r="AZ47" s="392"/>
      <c r="BA47" s="576"/>
      <c r="BB47" s="576"/>
      <c r="BC47" s="576"/>
      <c r="BD47" s="576"/>
      <c r="BE47" s="576"/>
      <c r="BF47" s="577"/>
      <c r="BG47" s="43"/>
      <c r="BH47" s="620"/>
      <c r="BI47" s="591"/>
      <c r="BJ47" s="591"/>
      <c r="BK47" s="591"/>
      <c r="BL47" s="591"/>
      <c r="BM47" s="591"/>
      <c r="BN47" s="591"/>
      <c r="BO47" s="591"/>
      <c r="BP47" s="591"/>
      <c r="BQ47" s="621"/>
      <c r="BR47" s="590"/>
      <c r="BS47" s="591"/>
      <c r="BT47" s="591"/>
      <c r="BU47" s="591"/>
      <c r="BV47" s="591"/>
      <c r="BW47" s="591"/>
      <c r="BX47" s="591"/>
      <c r="BY47" s="591"/>
      <c r="BZ47" s="591"/>
      <c r="CA47" s="592"/>
    </row>
    <row r="48" spans="1:79" ht="15" customHeight="1" thickBot="1">
      <c r="A48" s="476"/>
      <c r="B48" s="476"/>
      <c r="C48" s="477" t="s">
        <v>7</v>
      </c>
      <c r="D48" s="477"/>
      <c r="E48" s="477" t="s">
        <v>10</v>
      </c>
      <c r="F48" s="478"/>
      <c r="G48" s="504"/>
      <c r="H48" s="472">
        <v>3</v>
      </c>
      <c r="I48" s="473">
        <v>7</v>
      </c>
      <c r="J48" s="471">
        <v>3</v>
      </c>
      <c r="K48" s="470">
        <v>7</v>
      </c>
      <c r="L48" s="471">
        <v>3</v>
      </c>
      <c r="M48" s="470">
        <v>7</v>
      </c>
      <c r="N48" s="471">
        <v>3</v>
      </c>
      <c r="O48" s="470">
        <v>7</v>
      </c>
      <c r="P48" s="471">
        <v>3</v>
      </c>
      <c r="Q48" s="470">
        <v>7</v>
      </c>
      <c r="R48" s="472">
        <v>3</v>
      </c>
      <c r="S48" s="473">
        <v>7</v>
      </c>
      <c r="T48" s="486" t="s">
        <v>29</v>
      </c>
      <c r="U48" s="487"/>
      <c r="V48" s="487"/>
      <c r="W48" s="487"/>
      <c r="X48" s="488"/>
      <c r="Y48" s="472">
        <v>3</v>
      </c>
      <c r="Z48" s="473">
        <v>7</v>
      </c>
      <c r="AA48" s="471">
        <v>3</v>
      </c>
      <c r="AB48" s="470">
        <v>7</v>
      </c>
      <c r="AC48" s="471">
        <v>3</v>
      </c>
      <c r="AD48" s="470">
        <v>7</v>
      </c>
      <c r="AE48" s="471">
        <v>3</v>
      </c>
      <c r="AF48" s="470">
        <v>7</v>
      </c>
      <c r="AG48" s="471">
        <v>3</v>
      </c>
      <c r="AH48" s="470">
        <v>7</v>
      </c>
      <c r="AI48" s="472">
        <v>3</v>
      </c>
      <c r="AJ48" s="473">
        <v>7</v>
      </c>
      <c r="AK48" s="494" t="s">
        <v>29</v>
      </c>
      <c r="AL48" s="495"/>
      <c r="AM48" s="495"/>
      <c r="AN48" s="495"/>
      <c r="AO48" s="496"/>
      <c r="AP48" s="43"/>
      <c r="AQ48" s="583"/>
      <c r="AR48" s="584"/>
      <c r="AS48" s="584"/>
      <c r="AT48" s="584"/>
      <c r="AU48" s="584"/>
      <c r="AV48" s="584"/>
      <c r="AW48" s="575"/>
      <c r="AX48" s="575"/>
      <c r="AY48" s="575"/>
      <c r="AZ48" s="575"/>
      <c r="BA48" s="585"/>
      <c r="BB48" s="585"/>
      <c r="BC48" s="585"/>
      <c r="BD48" s="585"/>
      <c r="BE48" s="585"/>
      <c r="BF48" s="586"/>
      <c r="BG48" s="43"/>
      <c r="BH48" s="620"/>
      <c r="BI48" s="591"/>
      <c r="BJ48" s="591"/>
      <c r="BK48" s="591"/>
      <c r="BL48" s="591"/>
      <c r="BM48" s="591"/>
      <c r="BN48" s="591"/>
      <c r="BO48" s="591"/>
      <c r="BP48" s="591"/>
      <c r="BQ48" s="621"/>
      <c r="BR48" s="590"/>
      <c r="BS48" s="591"/>
      <c r="BT48" s="591"/>
      <c r="BU48" s="591"/>
      <c r="BV48" s="591"/>
      <c r="BW48" s="591"/>
      <c r="BX48" s="591"/>
      <c r="BY48" s="591"/>
      <c r="BZ48" s="591"/>
      <c r="CA48" s="592"/>
    </row>
    <row r="49" spans="1:79" ht="15" customHeight="1" thickTop="1">
      <c r="A49" s="476"/>
      <c r="B49" s="476"/>
      <c r="C49" s="477"/>
      <c r="D49" s="477"/>
      <c r="E49" s="477"/>
      <c r="F49" s="478"/>
      <c r="G49" s="504"/>
      <c r="H49" s="472"/>
      <c r="I49" s="473"/>
      <c r="J49" s="471"/>
      <c r="K49" s="470"/>
      <c r="L49" s="471"/>
      <c r="M49" s="470"/>
      <c r="N49" s="471"/>
      <c r="O49" s="470"/>
      <c r="P49" s="471"/>
      <c r="Q49" s="470"/>
      <c r="R49" s="472"/>
      <c r="S49" s="473"/>
      <c r="T49" s="486"/>
      <c r="U49" s="487"/>
      <c r="V49" s="487"/>
      <c r="W49" s="487"/>
      <c r="X49" s="488"/>
      <c r="Y49" s="472"/>
      <c r="Z49" s="473"/>
      <c r="AA49" s="471"/>
      <c r="AB49" s="470"/>
      <c r="AC49" s="471"/>
      <c r="AD49" s="470"/>
      <c r="AE49" s="471"/>
      <c r="AF49" s="470"/>
      <c r="AG49" s="471"/>
      <c r="AH49" s="470"/>
      <c r="AI49" s="472"/>
      <c r="AJ49" s="473"/>
      <c r="AK49" s="494"/>
      <c r="AL49" s="495"/>
      <c r="AM49" s="495"/>
      <c r="AN49" s="495"/>
      <c r="AO49" s="496"/>
      <c r="AP49" s="43"/>
      <c r="AQ49" s="601" t="s">
        <v>121</v>
      </c>
      <c r="AR49" s="602"/>
      <c r="AS49" s="602"/>
      <c r="AT49" s="602"/>
      <c r="AU49" s="602"/>
      <c r="AV49" s="602"/>
      <c r="AW49" s="610" t="s">
        <v>73</v>
      </c>
      <c r="AX49" s="611"/>
      <c r="AY49" s="611"/>
      <c r="AZ49" s="611"/>
      <c r="BA49" s="613" t="s">
        <v>120</v>
      </c>
      <c r="BB49" s="614"/>
      <c r="BC49" s="614"/>
      <c r="BD49" s="614"/>
      <c r="BE49" s="614"/>
      <c r="BF49" s="615"/>
      <c r="BG49" s="43"/>
      <c r="BH49" s="620" t="s">
        <v>84</v>
      </c>
      <c r="BI49" s="591"/>
      <c r="BJ49" s="591"/>
      <c r="BK49" s="591"/>
      <c r="BL49" s="591"/>
      <c r="BM49" s="591"/>
      <c r="BN49" s="591"/>
      <c r="BO49" s="591"/>
      <c r="BP49" s="591"/>
      <c r="BQ49" s="621"/>
      <c r="BR49" s="590" t="s">
        <v>84</v>
      </c>
      <c r="BS49" s="591"/>
      <c r="BT49" s="591"/>
      <c r="BU49" s="591"/>
      <c r="BV49" s="591"/>
      <c r="BW49" s="591"/>
      <c r="BX49" s="591"/>
      <c r="BY49" s="591"/>
      <c r="BZ49" s="591"/>
      <c r="CA49" s="592"/>
    </row>
    <row r="50" spans="1:79" ht="15" customHeight="1">
      <c r="A50" s="476"/>
      <c r="B50" s="476"/>
      <c r="C50" s="477" t="s">
        <v>8</v>
      </c>
      <c r="D50" s="477"/>
      <c r="E50" s="477" t="s">
        <v>11</v>
      </c>
      <c r="F50" s="478"/>
      <c r="G50" s="504"/>
      <c r="H50" s="489">
        <v>4</v>
      </c>
      <c r="I50" s="473">
        <v>8</v>
      </c>
      <c r="J50" s="471">
        <v>4</v>
      </c>
      <c r="K50" s="470">
        <v>8</v>
      </c>
      <c r="L50" s="471">
        <v>4</v>
      </c>
      <c r="M50" s="470">
        <v>8</v>
      </c>
      <c r="N50" s="471">
        <v>4</v>
      </c>
      <c r="O50" s="470">
        <v>8</v>
      </c>
      <c r="P50" s="471">
        <v>4</v>
      </c>
      <c r="Q50" s="470">
        <v>8</v>
      </c>
      <c r="R50" s="472">
        <v>4</v>
      </c>
      <c r="S50" s="473">
        <v>8</v>
      </c>
      <c r="T50" s="486" t="s">
        <v>29</v>
      </c>
      <c r="U50" s="487"/>
      <c r="V50" s="487"/>
      <c r="W50" s="487"/>
      <c r="X50" s="488"/>
      <c r="Y50" s="472">
        <v>4</v>
      </c>
      <c r="Z50" s="473">
        <v>8</v>
      </c>
      <c r="AA50" s="471">
        <v>4</v>
      </c>
      <c r="AB50" s="470">
        <v>8</v>
      </c>
      <c r="AC50" s="471">
        <v>4</v>
      </c>
      <c r="AD50" s="470">
        <v>8</v>
      </c>
      <c r="AE50" s="471">
        <v>4</v>
      </c>
      <c r="AF50" s="470">
        <v>8</v>
      </c>
      <c r="AG50" s="471">
        <v>4</v>
      </c>
      <c r="AH50" s="470">
        <v>8</v>
      </c>
      <c r="AI50" s="472">
        <v>4</v>
      </c>
      <c r="AJ50" s="497">
        <v>8</v>
      </c>
      <c r="AK50" s="494" t="s">
        <v>29</v>
      </c>
      <c r="AL50" s="495"/>
      <c r="AM50" s="495"/>
      <c r="AN50" s="495"/>
      <c r="AO50" s="496"/>
      <c r="AP50" s="43"/>
      <c r="AQ50" s="603"/>
      <c r="AR50" s="604"/>
      <c r="AS50" s="604"/>
      <c r="AT50" s="604"/>
      <c r="AU50" s="604"/>
      <c r="AV50" s="604"/>
      <c r="AW50" s="476"/>
      <c r="AX50" s="476"/>
      <c r="AY50" s="476"/>
      <c r="AZ50" s="476"/>
      <c r="BA50" s="616"/>
      <c r="BB50" s="616"/>
      <c r="BC50" s="616"/>
      <c r="BD50" s="616"/>
      <c r="BE50" s="616"/>
      <c r="BF50" s="617"/>
      <c r="BG50" s="43"/>
      <c r="BH50" s="620"/>
      <c r="BI50" s="591"/>
      <c r="BJ50" s="591"/>
      <c r="BK50" s="591"/>
      <c r="BL50" s="591"/>
      <c r="BM50" s="591"/>
      <c r="BN50" s="591"/>
      <c r="BO50" s="591"/>
      <c r="BP50" s="591"/>
      <c r="BQ50" s="621"/>
      <c r="BR50" s="590"/>
      <c r="BS50" s="591"/>
      <c r="BT50" s="591"/>
      <c r="BU50" s="591"/>
      <c r="BV50" s="591"/>
      <c r="BW50" s="591"/>
      <c r="BX50" s="591"/>
      <c r="BY50" s="591"/>
      <c r="BZ50" s="591"/>
      <c r="CA50" s="592"/>
    </row>
    <row r="51" spans="1:79" ht="15" customHeight="1" thickBot="1">
      <c r="A51" s="476"/>
      <c r="B51" s="476"/>
      <c r="C51" s="477"/>
      <c r="D51" s="477"/>
      <c r="E51" s="477"/>
      <c r="F51" s="478"/>
      <c r="G51" s="506"/>
      <c r="H51" s="490"/>
      <c r="I51" s="491"/>
      <c r="J51" s="492"/>
      <c r="K51" s="493"/>
      <c r="L51" s="492"/>
      <c r="M51" s="493"/>
      <c r="N51" s="492"/>
      <c r="O51" s="493"/>
      <c r="P51" s="492"/>
      <c r="Q51" s="493"/>
      <c r="R51" s="502"/>
      <c r="S51" s="491"/>
      <c r="T51" s="525"/>
      <c r="U51" s="526"/>
      <c r="V51" s="526"/>
      <c r="W51" s="526"/>
      <c r="X51" s="527"/>
      <c r="Y51" s="502"/>
      <c r="Z51" s="491"/>
      <c r="AA51" s="492"/>
      <c r="AB51" s="493"/>
      <c r="AC51" s="492"/>
      <c r="AD51" s="493"/>
      <c r="AE51" s="492"/>
      <c r="AF51" s="493"/>
      <c r="AG51" s="492"/>
      <c r="AH51" s="493"/>
      <c r="AI51" s="502"/>
      <c r="AJ51" s="498"/>
      <c r="AK51" s="499"/>
      <c r="AL51" s="500"/>
      <c r="AM51" s="500"/>
      <c r="AN51" s="500"/>
      <c r="AO51" s="501"/>
      <c r="AP51" s="43"/>
      <c r="AQ51" s="605"/>
      <c r="AR51" s="606"/>
      <c r="AS51" s="606"/>
      <c r="AT51" s="606"/>
      <c r="AU51" s="606"/>
      <c r="AV51" s="606"/>
      <c r="AW51" s="612"/>
      <c r="AX51" s="612"/>
      <c r="AY51" s="612"/>
      <c r="AZ51" s="612"/>
      <c r="BA51" s="618"/>
      <c r="BB51" s="618"/>
      <c r="BC51" s="618"/>
      <c r="BD51" s="618"/>
      <c r="BE51" s="618"/>
      <c r="BF51" s="619"/>
      <c r="BG51" s="43"/>
      <c r="BH51" s="622"/>
      <c r="BI51" s="594"/>
      <c r="BJ51" s="594"/>
      <c r="BK51" s="594"/>
      <c r="BL51" s="594"/>
      <c r="BM51" s="594"/>
      <c r="BN51" s="594"/>
      <c r="BO51" s="594"/>
      <c r="BP51" s="594"/>
      <c r="BQ51" s="623"/>
      <c r="BR51" s="593"/>
      <c r="BS51" s="594"/>
      <c r="BT51" s="594"/>
      <c r="BU51" s="594"/>
      <c r="BV51" s="594"/>
      <c r="BW51" s="594"/>
      <c r="BX51" s="594"/>
      <c r="BY51" s="594"/>
      <c r="BZ51" s="594"/>
      <c r="CA51" s="595"/>
    </row>
    <row r="52" spans="1:79" ht="15" customHeight="1" thickTop="1" thickBot="1">
      <c r="A52" s="43"/>
      <c r="B52" s="43"/>
      <c r="C52" s="43"/>
      <c r="D52" s="43"/>
      <c r="E52" s="43"/>
      <c r="F52" s="43"/>
      <c r="G52" s="43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</row>
    <row r="53" spans="1:79" ht="15" customHeight="1" thickTop="1">
      <c r="A53" s="43"/>
      <c r="B53" s="43"/>
      <c r="C53" s="43"/>
      <c r="D53" s="43"/>
      <c r="E53" s="43"/>
      <c r="F53" s="43"/>
      <c r="G53" s="700" t="s">
        <v>50</v>
      </c>
      <c r="H53" s="507" t="s">
        <v>45</v>
      </c>
      <c r="I53" s="508"/>
      <c r="J53" s="508"/>
      <c r="K53" s="511" t="s">
        <v>124</v>
      </c>
      <c r="L53" s="512"/>
      <c r="M53" s="512"/>
      <c r="N53" s="512"/>
      <c r="O53" s="512"/>
      <c r="P53" s="513"/>
      <c r="Q53" s="829" t="s">
        <v>47</v>
      </c>
      <c r="R53" s="829"/>
      <c r="S53" s="105" t="s">
        <v>30</v>
      </c>
      <c r="T53" s="831" t="s">
        <v>44</v>
      </c>
      <c r="U53" s="832"/>
      <c r="V53" s="832"/>
      <c r="W53" s="832"/>
      <c r="X53" s="833"/>
      <c r="Y53" s="106" t="s">
        <v>30</v>
      </c>
      <c r="Z53" s="829" t="s">
        <v>47</v>
      </c>
      <c r="AA53" s="829"/>
      <c r="AB53" s="528" t="s">
        <v>126</v>
      </c>
      <c r="AC53" s="529"/>
      <c r="AD53" s="529"/>
      <c r="AE53" s="529"/>
      <c r="AF53" s="529"/>
      <c r="AG53" s="529"/>
      <c r="AH53" s="508" t="s">
        <v>46</v>
      </c>
      <c r="AI53" s="508"/>
      <c r="AJ53" s="532"/>
      <c r="AK53" s="628" t="s">
        <v>44</v>
      </c>
      <c r="AL53" s="346"/>
      <c r="AM53" s="346"/>
      <c r="AN53" s="346"/>
      <c r="AO53" s="638" t="s">
        <v>74</v>
      </c>
      <c r="AP53" s="639"/>
      <c r="AQ53" s="645" t="s">
        <v>48</v>
      </c>
      <c r="AR53" s="646"/>
      <c r="AS53" s="646"/>
      <c r="AT53" s="649" t="s">
        <v>76</v>
      </c>
      <c r="AU53" s="650"/>
      <c r="AV53" s="650"/>
      <c r="AW53" s="650"/>
      <c r="AX53" s="650"/>
      <c r="AY53" s="650"/>
      <c r="AZ53" s="650"/>
      <c r="BA53" s="664" t="s">
        <v>47</v>
      </c>
      <c r="BB53" s="665"/>
      <c r="BC53" s="628" t="s">
        <v>44</v>
      </c>
      <c r="BD53" s="346"/>
      <c r="BE53" s="346"/>
      <c r="BF53" s="357"/>
      <c r="BG53" s="43"/>
      <c r="BH53" s="339" t="s">
        <v>105</v>
      </c>
      <c r="BI53" s="340"/>
      <c r="BJ53" s="340"/>
      <c r="BK53" s="340"/>
      <c r="BL53" s="340"/>
      <c r="BM53" s="340"/>
      <c r="BN53" s="340"/>
      <c r="BO53" s="340"/>
      <c r="BP53" s="668"/>
      <c r="BQ53" s="668"/>
      <c r="BR53" s="668"/>
      <c r="BS53" s="668"/>
      <c r="BT53" s="340"/>
      <c r="BU53" s="340"/>
      <c r="BV53" s="340"/>
      <c r="BW53" s="340"/>
      <c r="BX53" s="340"/>
      <c r="BY53" s="340"/>
      <c r="BZ53" s="340"/>
      <c r="CA53" s="341"/>
    </row>
    <row r="54" spans="1:79" ht="15" customHeight="1" thickBot="1">
      <c r="A54" s="43"/>
      <c r="B54" s="43"/>
      <c r="C54" s="43"/>
      <c r="D54" s="43"/>
      <c r="E54" s="43"/>
      <c r="F54" s="43"/>
      <c r="G54" s="701"/>
      <c r="H54" s="509"/>
      <c r="I54" s="510"/>
      <c r="J54" s="510"/>
      <c r="K54" s="514"/>
      <c r="L54" s="514"/>
      <c r="M54" s="514"/>
      <c r="N54" s="514"/>
      <c r="O54" s="514"/>
      <c r="P54" s="515"/>
      <c r="Q54" s="830"/>
      <c r="R54" s="830"/>
      <c r="S54" s="107" t="s">
        <v>31</v>
      </c>
      <c r="T54" s="834"/>
      <c r="U54" s="835"/>
      <c r="V54" s="835"/>
      <c r="W54" s="835"/>
      <c r="X54" s="836"/>
      <c r="Y54" s="108" t="s">
        <v>31</v>
      </c>
      <c r="Z54" s="830"/>
      <c r="AA54" s="830"/>
      <c r="AB54" s="530"/>
      <c r="AC54" s="531"/>
      <c r="AD54" s="531"/>
      <c r="AE54" s="531"/>
      <c r="AF54" s="531"/>
      <c r="AG54" s="531"/>
      <c r="AH54" s="510"/>
      <c r="AI54" s="510"/>
      <c r="AJ54" s="533"/>
      <c r="AK54" s="629"/>
      <c r="AL54" s="364"/>
      <c r="AM54" s="364"/>
      <c r="AN54" s="364"/>
      <c r="AO54" s="640"/>
      <c r="AP54" s="641"/>
      <c r="AQ54" s="647"/>
      <c r="AR54" s="648"/>
      <c r="AS54" s="648"/>
      <c r="AT54" s="651"/>
      <c r="AU54" s="652"/>
      <c r="AV54" s="652"/>
      <c r="AW54" s="652"/>
      <c r="AX54" s="652"/>
      <c r="AY54" s="652"/>
      <c r="AZ54" s="652"/>
      <c r="BA54" s="666"/>
      <c r="BB54" s="667"/>
      <c r="BC54" s="629"/>
      <c r="BD54" s="364"/>
      <c r="BE54" s="364"/>
      <c r="BF54" s="630"/>
      <c r="BG54" s="43"/>
      <c r="BH54" s="258" t="s">
        <v>48</v>
      </c>
      <c r="BI54" s="259"/>
      <c r="BJ54" s="670"/>
      <c r="BK54" s="670"/>
      <c r="BL54" s="670"/>
      <c r="BM54" s="670"/>
      <c r="BN54" s="670"/>
      <c r="BO54" s="670"/>
      <c r="BP54" s="671" t="s">
        <v>119</v>
      </c>
      <c r="BQ54" s="672"/>
      <c r="BR54" s="675" t="s">
        <v>122</v>
      </c>
      <c r="BS54" s="676"/>
      <c r="BT54" s="670"/>
      <c r="BU54" s="670"/>
      <c r="BV54" s="670"/>
      <c r="BW54" s="670"/>
      <c r="BX54" s="670"/>
      <c r="BY54" s="670"/>
      <c r="BZ54" s="259" t="s">
        <v>48</v>
      </c>
      <c r="CA54" s="260"/>
    </row>
    <row r="55" spans="1:79" ht="15" customHeight="1" thickTop="1" thickBot="1">
      <c r="A55" s="391" t="s">
        <v>0</v>
      </c>
      <c r="B55" s="392" t="s">
        <v>1</v>
      </c>
      <c r="C55" s="392"/>
      <c r="D55" s="392"/>
      <c r="E55" s="392"/>
      <c r="F55" s="393"/>
      <c r="G55" s="701"/>
      <c r="H55" s="394" t="s">
        <v>13</v>
      </c>
      <c r="I55" s="395"/>
      <c r="J55" s="370" t="s">
        <v>14</v>
      </c>
      <c r="K55" s="371"/>
      <c r="L55" s="370" t="s">
        <v>15</v>
      </c>
      <c r="M55" s="371"/>
      <c r="N55" s="370" t="s">
        <v>16</v>
      </c>
      <c r="O55" s="371"/>
      <c r="P55" s="370" t="s">
        <v>17</v>
      </c>
      <c r="Q55" s="371"/>
      <c r="R55" s="374" t="s">
        <v>18</v>
      </c>
      <c r="S55" s="375"/>
      <c r="T55" s="631" t="s">
        <v>75</v>
      </c>
      <c r="U55" s="632"/>
      <c r="V55" s="632"/>
      <c r="W55" s="632"/>
      <c r="X55" s="633"/>
      <c r="Y55" s="394" t="s">
        <v>13</v>
      </c>
      <c r="Z55" s="395"/>
      <c r="AA55" s="370" t="s">
        <v>14</v>
      </c>
      <c r="AB55" s="371"/>
      <c r="AC55" s="370" t="s">
        <v>15</v>
      </c>
      <c r="AD55" s="371"/>
      <c r="AE55" s="370" t="s">
        <v>16</v>
      </c>
      <c r="AF55" s="371"/>
      <c r="AG55" s="370" t="s">
        <v>17</v>
      </c>
      <c r="AH55" s="371"/>
      <c r="AI55" s="374" t="s">
        <v>18</v>
      </c>
      <c r="AJ55" s="375"/>
      <c r="AK55" s="653" t="s">
        <v>96</v>
      </c>
      <c r="AL55" s="656" t="s">
        <v>97</v>
      </c>
      <c r="AM55" s="656" t="s">
        <v>98</v>
      </c>
      <c r="AN55" s="658" t="s">
        <v>99</v>
      </c>
      <c r="AO55" s="640"/>
      <c r="AP55" s="641"/>
      <c r="AQ55" s="660" t="s">
        <v>13</v>
      </c>
      <c r="AR55" s="661"/>
      <c r="AS55" s="704" t="s">
        <v>14</v>
      </c>
      <c r="AT55" s="705"/>
      <c r="AU55" s="704" t="s">
        <v>15</v>
      </c>
      <c r="AV55" s="705"/>
      <c r="AW55" s="704" t="s">
        <v>16</v>
      </c>
      <c r="AX55" s="705"/>
      <c r="AY55" s="704" t="s">
        <v>17</v>
      </c>
      <c r="AZ55" s="705"/>
      <c r="BA55" s="679" t="s">
        <v>18</v>
      </c>
      <c r="BB55" s="680"/>
      <c r="BC55" s="653" t="s">
        <v>96</v>
      </c>
      <c r="BD55" s="656" t="s">
        <v>97</v>
      </c>
      <c r="BE55" s="656" t="s">
        <v>98</v>
      </c>
      <c r="BF55" s="658" t="s">
        <v>99</v>
      </c>
      <c r="BG55" s="43"/>
      <c r="BH55" s="669"/>
      <c r="BI55" s="670"/>
      <c r="BJ55" s="282"/>
      <c r="BK55" s="282"/>
      <c r="BL55" s="282"/>
      <c r="BM55" s="282"/>
      <c r="BN55" s="282"/>
      <c r="BO55" s="282"/>
      <c r="BP55" s="673"/>
      <c r="BQ55" s="674"/>
      <c r="BR55" s="674"/>
      <c r="BS55" s="677"/>
      <c r="BT55" s="282"/>
      <c r="BU55" s="282"/>
      <c r="BV55" s="282"/>
      <c r="BW55" s="282"/>
      <c r="BX55" s="282"/>
      <c r="BY55" s="282"/>
      <c r="BZ55" s="670"/>
      <c r="CA55" s="678"/>
    </row>
    <row r="56" spans="1:79" ht="15" customHeight="1" thickBot="1">
      <c r="A56" s="391"/>
      <c r="B56" s="392"/>
      <c r="C56" s="392"/>
      <c r="D56" s="392"/>
      <c r="E56" s="392"/>
      <c r="F56" s="393"/>
      <c r="G56" s="701"/>
      <c r="H56" s="396"/>
      <c r="I56" s="397"/>
      <c r="J56" s="372"/>
      <c r="K56" s="373"/>
      <c r="L56" s="372"/>
      <c r="M56" s="373"/>
      <c r="N56" s="372"/>
      <c r="O56" s="373"/>
      <c r="P56" s="372"/>
      <c r="Q56" s="373"/>
      <c r="R56" s="376"/>
      <c r="S56" s="377"/>
      <c r="T56" s="634"/>
      <c r="U56" s="635"/>
      <c r="V56" s="635"/>
      <c r="W56" s="635"/>
      <c r="X56" s="636"/>
      <c r="Y56" s="396"/>
      <c r="Z56" s="397"/>
      <c r="AA56" s="372"/>
      <c r="AB56" s="373"/>
      <c r="AC56" s="372"/>
      <c r="AD56" s="373"/>
      <c r="AE56" s="372"/>
      <c r="AF56" s="373"/>
      <c r="AG56" s="372"/>
      <c r="AH56" s="373"/>
      <c r="AI56" s="376"/>
      <c r="AJ56" s="377"/>
      <c r="AK56" s="654"/>
      <c r="AL56" s="657"/>
      <c r="AM56" s="657"/>
      <c r="AN56" s="659"/>
      <c r="AO56" s="640"/>
      <c r="AP56" s="641"/>
      <c r="AQ56" s="662"/>
      <c r="AR56" s="663"/>
      <c r="AS56" s="706"/>
      <c r="AT56" s="707"/>
      <c r="AU56" s="706"/>
      <c r="AV56" s="707"/>
      <c r="AW56" s="706"/>
      <c r="AX56" s="707"/>
      <c r="AY56" s="706"/>
      <c r="AZ56" s="707"/>
      <c r="BA56" s="681"/>
      <c r="BB56" s="682"/>
      <c r="BC56" s="654"/>
      <c r="BD56" s="657"/>
      <c r="BE56" s="657"/>
      <c r="BF56" s="659"/>
      <c r="BG56" s="43"/>
      <c r="BH56" s="697" t="s">
        <v>78</v>
      </c>
      <c r="BI56" s="684"/>
      <c r="BJ56" s="694" t="s">
        <v>26</v>
      </c>
      <c r="BK56" s="684"/>
      <c r="BL56" s="684" t="s">
        <v>79</v>
      </c>
      <c r="BM56" s="685"/>
      <c r="BN56" s="699" t="s">
        <v>19</v>
      </c>
      <c r="BO56" s="690"/>
      <c r="BP56" s="683" t="s">
        <v>80</v>
      </c>
      <c r="BQ56" s="684"/>
      <c r="BR56" s="684"/>
      <c r="BS56" s="685"/>
      <c r="BT56" s="689" t="s">
        <v>19</v>
      </c>
      <c r="BU56" s="690"/>
      <c r="BV56" s="693" t="s">
        <v>79</v>
      </c>
      <c r="BW56" s="684"/>
      <c r="BX56" s="694" t="s">
        <v>26</v>
      </c>
      <c r="BY56" s="684"/>
      <c r="BZ56" s="694" t="s">
        <v>78</v>
      </c>
      <c r="CA56" s="695"/>
    </row>
    <row r="57" spans="1:79" ht="15" customHeight="1" thickTop="1" thickBot="1">
      <c r="A57" s="391"/>
      <c r="B57" s="431" t="s">
        <v>2</v>
      </c>
      <c r="C57" s="431"/>
      <c r="D57" s="431"/>
      <c r="E57" s="431"/>
      <c r="F57" s="432"/>
      <c r="G57" s="702"/>
      <c r="H57" s="433"/>
      <c r="I57" s="434"/>
      <c r="J57" s="383"/>
      <c r="K57" s="384"/>
      <c r="L57" s="383"/>
      <c r="M57" s="384"/>
      <c r="N57" s="383"/>
      <c r="O57" s="384"/>
      <c r="P57" s="383"/>
      <c r="Q57" s="384"/>
      <c r="R57" s="387"/>
      <c r="S57" s="388"/>
      <c r="T57" s="637"/>
      <c r="U57" s="635"/>
      <c r="V57" s="635"/>
      <c r="W57" s="635"/>
      <c r="X57" s="637"/>
      <c r="Y57" s="433"/>
      <c r="Z57" s="434"/>
      <c r="AA57" s="383"/>
      <c r="AB57" s="384"/>
      <c r="AC57" s="383"/>
      <c r="AD57" s="384"/>
      <c r="AE57" s="383"/>
      <c r="AF57" s="384"/>
      <c r="AG57" s="383"/>
      <c r="AH57" s="384"/>
      <c r="AI57" s="387"/>
      <c r="AJ57" s="388"/>
      <c r="AK57" s="655"/>
      <c r="AL57" s="657"/>
      <c r="AM57" s="657"/>
      <c r="AN57" s="659"/>
      <c r="AO57" s="640"/>
      <c r="AP57" s="642"/>
      <c r="AQ57" s="433"/>
      <c r="AR57" s="434"/>
      <c r="AS57" s="383"/>
      <c r="AT57" s="384"/>
      <c r="AU57" s="383"/>
      <c r="AV57" s="384"/>
      <c r="AW57" s="383"/>
      <c r="AX57" s="384"/>
      <c r="AY57" s="383"/>
      <c r="AZ57" s="384"/>
      <c r="BA57" s="387"/>
      <c r="BB57" s="388"/>
      <c r="BC57" s="655"/>
      <c r="BD57" s="657"/>
      <c r="BE57" s="657"/>
      <c r="BF57" s="659"/>
      <c r="BG57" s="43"/>
      <c r="BH57" s="698"/>
      <c r="BI57" s="687"/>
      <c r="BJ57" s="687"/>
      <c r="BK57" s="687"/>
      <c r="BL57" s="687"/>
      <c r="BM57" s="688"/>
      <c r="BN57" s="691"/>
      <c r="BO57" s="692"/>
      <c r="BP57" s="686"/>
      <c r="BQ57" s="687"/>
      <c r="BR57" s="687"/>
      <c r="BS57" s="688"/>
      <c r="BT57" s="691"/>
      <c r="BU57" s="692"/>
      <c r="BV57" s="686"/>
      <c r="BW57" s="687"/>
      <c r="BX57" s="687"/>
      <c r="BY57" s="687"/>
      <c r="BZ57" s="687"/>
      <c r="CA57" s="696"/>
    </row>
    <row r="58" spans="1:79" ht="15" customHeight="1" thickTop="1" thickBot="1">
      <c r="A58" s="391"/>
      <c r="B58" s="431"/>
      <c r="C58" s="431"/>
      <c r="D58" s="431"/>
      <c r="E58" s="431"/>
      <c r="F58" s="432"/>
      <c r="G58" s="702"/>
      <c r="H58" s="435"/>
      <c r="I58" s="436"/>
      <c r="J58" s="385"/>
      <c r="K58" s="386"/>
      <c r="L58" s="385"/>
      <c r="M58" s="386"/>
      <c r="N58" s="385"/>
      <c r="O58" s="386"/>
      <c r="P58" s="385"/>
      <c r="Q58" s="386"/>
      <c r="R58" s="389"/>
      <c r="S58" s="390"/>
      <c r="T58" s="637"/>
      <c r="U58" s="635"/>
      <c r="V58" s="635"/>
      <c r="W58" s="635"/>
      <c r="X58" s="637"/>
      <c r="Y58" s="435"/>
      <c r="Z58" s="436"/>
      <c r="AA58" s="385"/>
      <c r="AB58" s="386"/>
      <c r="AC58" s="385"/>
      <c r="AD58" s="386"/>
      <c r="AE58" s="385"/>
      <c r="AF58" s="386"/>
      <c r="AG58" s="385"/>
      <c r="AH58" s="386"/>
      <c r="AI58" s="389"/>
      <c r="AJ58" s="390"/>
      <c r="AK58" s="655"/>
      <c r="AL58" s="657"/>
      <c r="AM58" s="657"/>
      <c r="AN58" s="659"/>
      <c r="AO58" s="640"/>
      <c r="AP58" s="642"/>
      <c r="AQ58" s="435"/>
      <c r="AR58" s="436"/>
      <c r="AS58" s="385"/>
      <c r="AT58" s="386"/>
      <c r="AU58" s="385"/>
      <c r="AV58" s="386"/>
      <c r="AW58" s="385"/>
      <c r="AX58" s="386"/>
      <c r="AY58" s="385"/>
      <c r="AZ58" s="386"/>
      <c r="BA58" s="389"/>
      <c r="BB58" s="390"/>
      <c r="BC58" s="655"/>
      <c r="BD58" s="657"/>
      <c r="BE58" s="657"/>
      <c r="BF58" s="659"/>
      <c r="BG58" s="43"/>
      <c r="BH58" s="469"/>
      <c r="BI58" s="717"/>
      <c r="BJ58" s="717"/>
      <c r="BK58" s="717"/>
      <c r="BL58" s="717"/>
      <c r="BM58" s="719"/>
      <c r="BN58" s="720"/>
      <c r="BO58" s="721"/>
      <c r="BP58" s="711" t="s">
        <v>87</v>
      </c>
      <c r="BQ58" s="443" t="s">
        <v>86</v>
      </c>
      <c r="BR58" s="367"/>
      <c r="BS58" s="534"/>
      <c r="BT58" s="712"/>
      <c r="BU58" s="713"/>
      <c r="BV58" s="716"/>
      <c r="BW58" s="717"/>
      <c r="BX58" s="717"/>
      <c r="BY58" s="717"/>
      <c r="BZ58" s="717"/>
      <c r="CA58" s="718"/>
    </row>
    <row r="59" spans="1:79" ht="15" customHeight="1" thickTop="1">
      <c r="A59" s="391"/>
      <c r="B59" s="444" t="s">
        <v>27</v>
      </c>
      <c r="C59" s="392" t="s">
        <v>3</v>
      </c>
      <c r="D59" s="392"/>
      <c r="E59" s="392"/>
      <c r="F59" s="393"/>
      <c r="G59" s="701"/>
      <c r="H59" s="409"/>
      <c r="I59" s="410"/>
      <c r="J59" s="413"/>
      <c r="K59" s="414"/>
      <c r="L59" s="413"/>
      <c r="M59" s="414"/>
      <c r="N59" s="413"/>
      <c r="O59" s="414"/>
      <c r="P59" s="413"/>
      <c r="Q59" s="414"/>
      <c r="R59" s="409"/>
      <c r="S59" s="410"/>
      <c r="T59" s="634"/>
      <c r="U59" s="635"/>
      <c r="V59" s="635"/>
      <c r="W59" s="635"/>
      <c r="X59" s="636"/>
      <c r="Y59" s="409"/>
      <c r="Z59" s="410"/>
      <c r="AA59" s="413"/>
      <c r="AB59" s="414"/>
      <c r="AC59" s="413"/>
      <c r="AD59" s="414"/>
      <c r="AE59" s="413"/>
      <c r="AF59" s="414"/>
      <c r="AG59" s="413"/>
      <c r="AH59" s="414"/>
      <c r="AI59" s="409"/>
      <c r="AJ59" s="410"/>
      <c r="AK59" s="654"/>
      <c r="AL59" s="657"/>
      <c r="AM59" s="657"/>
      <c r="AN59" s="659"/>
      <c r="AO59" s="640"/>
      <c r="AP59" s="641"/>
      <c r="AQ59" s="443"/>
      <c r="AR59" s="534"/>
      <c r="AS59" s="536"/>
      <c r="AT59" s="537"/>
      <c r="AU59" s="536"/>
      <c r="AV59" s="537"/>
      <c r="AW59" s="536"/>
      <c r="AX59" s="537"/>
      <c r="AY59" s="536"/>
      <c r="AZ59" s="537"/>
      <c r="BA59" s="443"/>
      <c r="BB59" s="534"/>
      <c r="BC59" s="654"/>
      <c r="BD59" s="657"/>
      <c r="BE59" s="657"/>
      <c r="BF59" s="659"/>
      <c r="BG59" s="43"/>
      <c r="BH59" s="570"/>
      <c r="BI59" s="571"/>
      <c r="BJ59" s="571"/>
      <c r="BK59" s="571"/>
      <c r="BL59" s="571"/>
      <c r="BM59" s="708"/>
      <c r="BN59" s="709"/>
      <c r="BO59" s="710"/>
      <c r="BP59" s="259"/>
      <c r="BQ59" s="430"/>
      <c r="BR59" s="424"/>
      <c r="BS59" s="535"/>
      <c r="BT59" s="714"/>
      <c r="BU59" s="715"/>
      <c r="BV59" s="573"/>
      <c r="BW59" s="571"/>
      <c r="BX59" s="571"/>
      <c r="BY59" s="571"/>
      <c r="BZ59" s="571"/>
      <c r="CA59" s="574"/>
    </row>
    <row r="60" spans="1:79" ht="15" customHeight="1">
      <c r="A60" s="391"/>
      <c r="B60" s="392"/>
      <c r="C60" s="392"/>
      <c r="D60" s="392"/>
      <c r="E60" s="392"/>
      <c r="F60" s="393"/>
      <c r="G60" s="701"/>
      <c r="H60" s="411"/>
      <c r="I60" s="412"/>
      <c r="J60" s="415"/>
      <c r="K60" s="416"/>
      <c r="L60" s="415"/>
      <c r="M60" s="416"/>
      <c r="N60" s="415"/>
      <c r="O60" s="416"/>
      <c r="P60" s="415"/>
      <c r="Q60" s="416"/>
      <c r="R60" s="411"/>
      <c r="S60" s="412"/>
      <c r="T60" s="634"/>
      <c r="U60" s="635"/>
      <c r="V60" s="635"/>
      <c r="W60" s="635"/>
      <c r="X60" s="636"/>
      <c r="Y60" s="411"/>
      <c r="Z60" s="412"/>
      <c r="AA60" s="415"/>
      <c r="AB60" s="416"/>
      <c r="AC60" s="415"/>
      <c r="AD60" s="416"/>
      <c r="AE60" s="415"/>
      <c r="AF60" s="416"/>
      <c r="AG60" s="415"/>
      <c r="AH60" s="416"/>
      <c r="AI60" s="411"/>
      <c r="AJ60" s="412"/>
      <c r="AK60" s="654"/>
      <c r="AL60" s="657"/>
      <c r="AM60" s="657"/>
      <c r="AN60" s="659"/>
      <c r="AO60" s="640"/>
      <c r="AP60" s="641"/>
      <c r="AQ60" s="430"/>
      <c r="AR60" s="535"/>
      <c r="AS60" s="538"/>
      <c r="AT60" s="539"/>
      <c r="AU60" s="538"/>
      <c r="AV60" s="539"/>
      <c r="AW60" s="538"/>
      <c r="AX60" s="539"/>
      <c r="AY60" s="538"/>
      <c r="AZ60" s="539"/>
      <c r="BA60" s="430"/>
      <c r="BB60" s="535"/>
      <c r="BC60" s="654"/>
      <c r="BD60" s="657"/>
      <c r="BE60" s="657"/>
      <c r="BF60" s="659"/>
      <c r="BG60" s="43"/>
      <c r="BH60" s="570"/>
      <c r="BI60" s="571"/>
      <c r="BJ60" s="571"/>
      <c r="BK60" s="571"/>
      <c r="BL60" s="571"/>
      <c r="BM60" s="708"/>
      <c r="BN60" s="709"/>
      <c r="BO60" s="710"/>
      <c r="BP60" s="259" t="s">
        <v>88</v>
      </c>
      <c r="BQ60" s="430" t="s">
        <v>86</v>
      </c>
      <c r="BR60" s="424"/>
      <c r="BS60" s="535"/>
      <c r="BT60" s="714"/>
      <c r="BU60" s="715"/>
      <c r="BV60" s="573"/>
      <c r="BW60" s="571"/>
      <c r="BX60" s="571"/>
      <c r="BY60" s="571"/>
      <c r="BZ60" s="571"/>
      <c r="CA60" s="574"/>
    </row>
    <row r="61" spans="1:79" ht="15" customHeight="1">
      <c r="A61" s="391"/>
      <c r="B61" s="392"/>
      <c r="C61" s="450" t="s">
        <v>28</v>
      </c>
      <c r="D61" s="392"/>
      <c r="E61" s="392"/>
      <c r="F61" s="393"/>
      <c r="G61" s="701"/>
      <c r="H61" s="451" t="s">
        <v>29</v>
      </c>
      <c r="I61" s="452"/>
      <c r="J61" s="455" t="s">
        <v>29</v>
      </c>
      <c r="K61" s="456"/>
      <c r="L61" s="455" t="s">
        <v>29</v>
      </c>
      <c r="M61" s="456"/>
      <c r="N61" s="455" t="s">
        <v>29</v>
      </c>
      <c r="O61" s="456"/>
      <c r="P61" s="455" t="s">
        <v>29</v>
      </c>
      <c r="Q61" s="456"/>
      <c r="R61" s="446" t="s">
        <v>29</v>
      </c>
      <c r="S61" s="447"/>
      <c r="T61" s="634"/>
      <c r="U61" s="635"/>
      <c r="V61" s="635"/>
      <c r="W61" s="635"/>
      <c r="X61" s="636"/>
      <c r="Y61" s="451" t="s">
        <v>29</v>
      </c>
      <c r="Z61" s="452"/>
      <c r="AA61" s="455" t="s">
        <v>29</v>
      </c>
      <c r="AB61" s="456"/>
      <c r="AC61" s="455" t="s">
        <v>29</v>
      </c>
      <c r="AD61" s="456"/>
      <c r="AE61" s="455" t="s">
        <v>29</v>
      </c>
      <c r="AF61" s="456"/>
      <c r="AG61" s="455" t="s">
        <v>29</v>
      </c>
      <c r="AH61" s="456"/>
      <c r="AI61" s="446" t="s">
        <v>29</v>
      </c>
      <c r="AJ61" s="447"/>
      <c r="AK61" s="654"/>
      <c r="AL61" s="657"/>
      <c r="AM61" s="657"/>
      <c r="AN61" s="659"/>
      <c r="AO61" s="640"/>
      <c r="AP61" s="641"/>
      <c r="AQ61" s="540" t="s">
        <v>29</v>
      </c>
      <c r="AR61" s="541"/>
      <c r="AS61" s="544" t="s">
        <v>29</v>
      </c>
      <c r="AT61" s="545"/>
      <c r="AU61" s="544" t="s">
        <v>29</v>
      </c>
      <c r="AV61" s="545"/>
      <c r="AW61" s="544" t="s">
        <v>29</v>
      </c>
      <c r="AX61" s="545"/>
      <c r="AY61" s="544" t="s">
        <v>29</v>
      </c>
      <c r="AZ61" s="545"/>
      <c r="BA61" s="560" t="s">
        <v>29</v>
      </c>
      <c r="BB61" s="561"/>
      <c r="BC61" s="654"/>
      <c r="BD61" s="657"/>
      <c r="BE61" s="657"/>
      <c r="BF61" s="659"/>
      <c r="BG61" s="43"/>
      <c r="BH61" s="570"/>
      <c r="BI61" s="571"/>
      <c r="BJ61" s="571"/>
      <c r="BK61" s="571"/>
      <c r="BL61" s="571"/>
      <c r="BM61" s="708"/>
      <c r="BN61" s="709"/>
      <c r="BO61" s="710"/>
      <c r="BP61" s="259"/>
      <c r="BQ61" s="430"/>
      <c r="BR61" s="424"/>
      <c r="BS61" s="535"/>
      <c r="BT61" s="714"/>
      <c r="BU61" s="715"/>
      <c r="BV61" s="573"/>
      <c r="BW61" s="571"/>
      <c r="BX61" s="571"/>
      <c r="BY61" s="571"/>
      <c r="BZ61" s="571"/>
      <c r="CA61" s="574"/>
    </row>
    <row r="62" spans="1:79" ht="15" customHeight="1">
      <c r="A62" s="391"/>
      <c r="B62" s="392"/>
      <c r="C62" s="392"/>
      <c r="D62" s="392"/>
      <c r="E62" s="392"/>
      <c r="F62" s="393"/>
      <c r="G62" s="701"/>
      <c r="H62" s="453"/>
      <c r="I62" s="454"/>
      <c r="J62" s="457"/>
      <c r="K62" s="458"/>
      <c r="L62" s="457"/>
      <c r="M62" s="458"/>
      <c r="N62" s="457"/>
      <c r="O62" s="458"/>
      <c r="P62" s="457"/>
      <c r="Q62" s="458"/>
      <c r="R62" s="448"/>
      <c r="S62" s="449"/>
      <c r="T62" s="634"/>
      <c r="U62" s="635"/>
      <c r="V62" s="635"/>
      <c r="W62" s="635"/>
      <c r="X62" s="636"/>
      <c r="Y62" s="453"/>
      <c r="Z62" s="454"/>
      <c r="AA62" s="457"/>
      <c r="AB62" s="458"/>
      <c r="AC62" s="457"/>
      <c r="AD62" s="458"/>
      <c r="AE62" s="457"/>
      <c r="AF62" s="458"/>
      <c r="AG62" s="457"/>
      <c r="AH62" s="458"/>
      <c r="AI62" s="448"/>
      <c r="AJ62" s="449"/>
      <c r="AK62" s="654"/>
      <c r="AL62" s="657"/>
      <c r="AM62" s="657"/>
      <c r="AN62" s="659"/>
      <c r="AO62" s="640"/>
      <c r="AP62" s="641"/>
      <c r="AQ62" s="542"/>
      <c r="AR62" s="543"/>
      <c r="AS62" s="546"/>
      <c r="AT62" s="547"/>
      <c r="AU62" s="546"/>
      <c r="AV62" s="547"/>
      <c r="AW62" s="546"/>
      <c r="AX62" s="547"/>
      <c r="AY62" s="546"/>
      <c r="AZ62" s="547"/>
      <c r="BA62" s="562"/>
      <c r="BB62" s="563"/>
      <c r="BC62" s="654"/>
      <c r="BD62" s="657"/>
      <c r="BE62" s="657"/>
      <c r="BF62" s="659"/>
      <c r="BG62" s="43"/>
      <c r="BH62" s="570"/>
      <c r="BI62" s="571"/>
      <c r="BJ62" s="571"/>
      <c r="BK62" s="571"/>
      <c r="BL62" s="571"/>
      <c r="BM62" s="708"/>
      <c r="BN62" s="709"/>
      <c r="BO62" s="710"/>
      <c r="BP62" s="259" t="s">
        <v>89</v>
      </c>
      <c r="BQ62" s="430" t="s">
        <v>86</v>
      </c>
      <c r="BR62" s="424"/>
      <c r="BS62" s="535"/>
      <c r="BT62" s="714"/>
      <c r="BU62" s="715"/>
      <c r="BV62" s="573"/>
      <c r="BW62" s="571"/>
      <c r="BX62" s="571"/>
      <c r="BY62" s="571"/>
      <c r="BZ62" s="571"/>
      <c r="CA62" s="574"/>
    </row>
    <row r="63" spans="1:79" ht="15" customHeight="1" thickBot="1">
      <c r="A63" s="391"/>
      <c r="B63" s="392"/>
      <c r="C63" s="392"/>
      <c r="D63" s="392"/>
      <c r="E63" s="392"/>
      <c r="F63" s="393"/>
      <c r="G63" s="701"/>
      <c r="H63" s="453" t="s">
        <v>29</v>
      </c>
      <c r="I63" s="454"/>
      <c r="J63" s="457" t="s">
        <v>29</v>
      </c>
      <c r="K63" s="458"/>
      <c r="L63" s="457" t="s">
        <v>29</v>
      </c>
      <c r="M63" s="458"/>
      <c r="N63" s="457" t="s">
        <v>29</v>
      </c>
      <c r="O63" s="458"/>
      <c r="P63" s="457" t="s">
        <v>29</v>
      </c>
      <c r="Q63" s="458"/>
      <c r="R63" s="448" t="s">
        <v>29</v>
      </c>
      <c r="S63" s="449"/>
      <c r="T63" s="634"/>
      <c r="U63" s="635"/>
      <c r="V63" s="635"/>
      <c r="W63" s="635"/>
      <c r="X63" s="636"/>
      <c r="Y63" s="453" t="s">
        <v>29</v>
      </c>
      <c r="Z63" s="454"/>
      <c r="AA63" s="457" t="s">
        <v>29</v>
      </c>
      <c r="AB63" s="458"/>
      <c r="AC63" s="457" t="s">
        <v>29</v>
      </c>
      <c r="AD63" s="458"/>
      <c r="AE63" s="457" t="s">
        <v>29</v>
      </c>
      <c r="AF63" s="458"/>
      <c r="AG63" s="457" t="s">
        <v>29</v>
      </c>
      <c r="AH63" s="458"/>
      <c r="AI63" s="448" t="s">
        <v>29</v>
      </c>
      <c r="AJ63" s="449"/>
      <c r="AK63" s="654"/>
      <c r="AL63" s="657"/>
      <c r="AM63" s="657"/>
      <c r="AN63" s="659"/>
      <c r="AO63" s="640"/>
      <c r="AP63" s="641"/>
      <c r="AQ63" s="542" t="s">
        <v>29</v>
      </c>
      <c r="AR63" s="543"/>
      <c r="AS63" s="546" t="s">
        <v>29</v>
      </c>
      <c r="AT63" s="547"/>
      <c r="AU63" s="546" t="s">
        <v>29</v>
      </c>
      <c r="AV63" s="547"/>
      <c r="AW63" s="546" t="s">
        <v>29</v>
      </c>
      <c r="AX63" s="547"/>
      <c r="AY63" s="546" t="s">
        <v>29</v>
      </c>
      <c r="AZ63" s="547"/>
      <c r="BA63" s="562" t="s">
        <v>29</v>
      </c>
      <c r="BB63" s="563"/>
      <c r="BC63" s="654"/>
      <c r="BD63" s="657"/>
      <c r="BE63" s="657"/>
      <c r="BF63" s="659"/>
      <c r="BG63" s="43"/>
      <c r="BH63" s="582"/>
      <c r="BI63" s="578"/>
      <c r="BJ63" s="578"/>
      <c r="BK63" s="578"/>
      <c r="BL63" s="578"/>
      <c r="BM63" s="722"/>
      <c r="BN63" s="723"/>
      <c r="BO63" s="724"/>
      <c r="BP63" s="725"/>
      <c r="BQ63" s="726"/>
      <c r="BR63" s="727"/>
      <c r="BS63" s="728"/>
      <c r="BT63" s="729"/>
      <c r="BU63" s="730"/>
      <c r="BV63" s="580"/>
      <c r="BW63" s="578"/>
      <c r="BX63" s="578"/>
      <c r="BY63" s="578"/>
      <c r="BZ63" s="578"/>
      <c r="CA63" s="581"/>
    </row>
    <row r="64" spans="1:79" ht="15" customHeight="1">
      <c r="A64" s="391"/>
      <c r="B64" s="392"/>
      <c r="C64" s="392"/>
      <c r="D64" s="392"/>
      <c r="E64" s="392"/>
      <c r="F64" s="393"/>
      <c r="G64" s="701"/>
      <c r="H64" s="462"/>
      <c r="I64" s="463"/>
      <c r="J64" s="464"/>
      <c r="K64" s="465"/>
      <c r="L64" s="464"/>
      <c r="M64" s="465"/>
      <c r="N64" s="464"/>
      <c r="O64" s="465"/>
      <c r="P64" s="464"/>
      <c r="Q64" s="465"/>
      <c r="R64" s="466"/>
      <c r="S64" s="467"/>
      <c r="T64" s="634"/>
      <c r="U64" s="635"/>
      <c r="V64" s="635"/>
      <c r="W64" s="635"/>
      <c r="X64" s="636"/>
      <c r="Y64" s="462"/>
      <c r="Z64" s="463"/>
      <c r="AA64" s="464"/>
      <c r="AB64" s="465"/>
      <c r="AC64" s="464"/>
      <c r="AD64" s="465"/>
      <c r="AE64" s="464"/>
      <c r="AF64" s="465"/>
      <c r="AG64" s="464"/>
      <c r="AH64" s="465"/>
      <c r="AI64" s="466"/>
      <c r="AJ64" s="467"/>
      <c r="AK64" s="654"/>
      <c r="AL64" s="657"/>
      <c r="AM64" s="657"/>
      <c r="AN64" s="659"/>
      <c r="AO64" s="640"/>
      <c r="AP64" s="641"/>
      <c r="AQ64" s="548"/>
      <c r="AR64" s="549"/>
      <c r="AS64" s="550"/>
      <c r="AT64" s="551"/>
      <c r="AU64" s="550"/>
      <c r="AV64" s="551"/>
      <c r="AW64" s="550"/>
      <c r="AX64" s="551"/>
      <c r="AY64" s="550"/>
      <c r="AZ64" s="551"/>
      <c r="BA64" s="564"/>
      <c r="BB64" s="565"/>
      <c r="BC64" s="654"/>
      <c r="BD64" s="657"/>
      <c r="BE64" s="657"/>
      <c r="BF64" s="659"/>
      <c r="BG64" s="43"/>
      <c r="BH64" s="736"/>
      <c r="BI64" s="734"/>
      <c r="BJ64" s="734"/>
      <c r="BK64" s="734"/>
      <c r="BL64" s="734"/>
      <c r="BM64" s="737"/>
      <c r="BN64" s="738"/>
      <c r="BO64" s="739"/>
      <c r="BP64" s="740" t="s">
        <v>90</v>
      </c>
      <c r="BQ64" s="683" t="s">
        <v>86</v>
      </c>
      <c r="BR64" s="684"/>
      <c r="BS64" s="685"/>
      <c r="BT64" s="731"/>
      <c r="BU64" s="732"/>
      <c r="BV64" s="733"/>
      <c r="BW64" s="734"/>
      <c r="BX64" s="734"/>
      <c r="BY64" s="734"/>
      <c r="BZ64" s="734"/>
      <c r="CA64" s="735"/>
    </row>
    <row r="65" spans="1:79" ht="15" customHeight="1" thickBot="1">
      <c r="A65" s="444" t="s">
        <v>25</v>
      </c>
      <c r="B65" s="476"/>
      <c r="C65" s="477" t="s">
        <v>4</v>
      </c>
      <c r="D65" s="477"/>
      <c r="E65" s="477" t="s">
        <v>101</v>
      </c>
      <c r="F65" s="478"/>
      <c r="G65" s="701"/>
      <c r="H65" s="568">
        <v>1</v>
      </c>
      <c r="I65" s="569">
        <v>4</v>
      </c>
      <c r="J65" s="567">
        <v>1</v>
      </c>
      <c r="K65" s="566">
        <v>4</v>
      </c>
      <c r="L65" s="567">
        <v>1</v>
      </c>
      <c r="M65" s="566">
        <v>4</v>
      </c>
      <c r="N65" s="567">
        <v>1</v>
      </c>
      <c r="O65" s="566">
        <v>4</v>
      </c>
      <c r="P65" s="567">
        <v>1</v>
      </c>
      <c r="Q65" s="566">
        <v>4</v>
      </c>
      <c r="R65" s="568">
        <v>1</v>
      </c>
      <c r="S65" s="569">
        <v>4</v>
      </c>
      <c r="T65" s="426" t="s">
        <v>24</v>
      </c>
      <c r="U65" s="424"/>
      <c r="V65" s="424"/>
      <c r="W65" s="424"/>
      <c r="X65" s="425"/>
      <c r="Y65" s="568">
        <v>1</v>
      </c>
      <c r="Z65" s="569">
        <v>4</v>
      </c>
      <c r="AA65" s="567">
        <v>1</v>
      </c>
      <c r="AB65" s="566">
        <v>4</v>
      </c>
      <c r="AC65" s="567">
        <v>1</v>
      </c>
      <c r="AD65" s="566">
        <v>4</v>
      </c>
      <c r="AE65" s="567">
        <v>1</v>
      </c>
      <c r="AF65" s="566">
        <v>4</v>
      </c>
      <c r="AG65" s="567">
        <v>1</v>
      </c>
      <c r="AH65" s="566">
        <v>4</v>
      </c>
      <c r="AI65" s="568">
        <v>1</v>
      </c>
      <c r="AJ65" s="569">
        <v>4</v>
      </c>
      <c r="AK65" s="744" t="s">
        <v>23</v>
      </c>
      <c r="AL65" s="745"/>
      <c r="AM65" s="745"/>
      <c r="AN65" s="746"/>
      <c r="AO65" s="640"/>
      <c r="AP65" s="641"/>
      <c r="AQ65" s="568">
        <v>1</v>
      </c>
      <c r="AR65" s="569">
        <v>4</v>
      </c>
      <c r="AS65" s="567">
        <v>1</v>
      </c>
      <c r="AT65" s="566">
        <v>4</v>
      </c>
      <c r="AU65" s="567">
        <v>1</v>
      </c>
      <c r="AV65" s="566">
        <v>4</v>
      </c>
      <c r="AW65" s="567">
        <v>1</v>
      </c>
      <c r="AX65" s="566">
        <v>4</v>
      </c>
      <c r="AY65" s="567">
        <v>1</v>
      </c>
      <c r="AZ65" s="566">
        <v>4</v>
      </c>
      <c r="BA65" s="568">
        <v>1</v>
      </c>
      <c r="BB65" s="569">
        <v>4</v>
      </c>
      <c r="BC65" s="552" t="s">
        <v>23</v>
      </c>
      <c r="BD65" s="553"/>
      <c r="BE65" s="553"/>
      <c r="BF65" s="554"/>
      <c r="BG65" s="43"/>
      <c r="BH65" s="582"/>
      <c r="BI65" s="578"/>
      <c r="BJ65" s="578"/>
      <c r="BK65" s="578"/>
      <c r="BL65" s="578"/>
      <c r="BM65" s="722"/>
      <c r="BN65" s="723"/>
      <c r="BO65" s="724"/>
      <c r="BP65" s="725"/>
      <c r="BQ65" s="726"/>
      <c r="BR65" s="727"/>
      <c r="BS65" s="728"/>
      <c r="BT65" s="729"/>
      <c r="BU65" s="730"/>
      <c r="BV65" s="580"/>
      <c r="BW65" s="578"/>
      <c r="BX65" s="578"/>
      <c r="BY65" s="578"/>
      <c r="BZ65" s="578"/>
      <c r="CA65" s="581"/>
    </row>
    <row r="66" spans="1:79" ht="15" customHeight="1">
      <c r="A66" s="476"/>
      <c r="B66" s="476"/>
      <c r="C66" s="477"/>
      <c r="D66" s="477"/>
      <c r="E66" s="477"/>
      <c r="F66" s="478"/>
      <c r="G66" s="701"/>
      <c r="H66" s="568"/>
      <c r="I66" s="569"/>
      <c r="J66" s="567"/>
      <c r="K66" s="566"/>
      <c r="L66" s="567"/>
      <c r="M66" s="566"/>
      <c r="N66" s="567"/>
      <c r="O66" s="566"/>
      <c r="P66" s="567"/>
      <c r="Q66" s="566"/>
      <c r="R66" s="568"/>
      <c r="S66" s="569"/>
      <c r="T66" s="426"/>
      <c r="U66" s="424"/>
      <c r="V66" s="424"/>
      <c r="W66" s="424"/>
      <c r="X66" s="425"/>
      <c r="Y66" s="568"/>
      <c r="Z66" s="569"/>
      <c r="AA66" s="567"/>
      <c r="AB66" s="566"/>
      <c r="AC66" s="567"/>
      <c r="AD66" s="566"/>
      <c r="AE66" s="567"/>
      <c r="AF66" s="566"/>
      <c r="AG66" s="567"/>
      <c r="AH66" s="566"/>
      <c r="AI66" s="568"/>
      <c r="AJ66" s="569"/>
      <c r="AK66" s="747"/>
      <c r="AL66" s="748"/>
      <c r="AM66" s="748"/>
      <c r="AN66" s="749"/>
      <c r="AO66" s="640"/>
      <c r="AP66" s="641"/>
      <c r="AQ66" s="568"/>
      <c r="AR66" s="569"/>
      <c r="AS66" s="567"/>
      <c r="AT66" s="566"/>
      <c r="AU66" s="567"/>
      <c r="AV66" s="566"/>
      <c r="AW66" s="567"/>
      <c r="AX66" s="566"/>
      <c r="AY66" s="567"/>
      <c r="AZ66" s="566"/>
      <c r="BA66" s="568"/>
      <c r="BB66" s="569"/>
      <c r="BC66" s="555"/>
      <c r="BD66" s="365"/>
      <c r="BE66" s="365"/>
      <c r="BF66" s="556"/>
      <c r="BG66" s="43"/>
      <c r="BH66" s="741" t="s">
        <v>77</v>
      </c>
      <c r="BI66" s="362"/>
      <c r="BJ66" s="362"/>
      <c r="BK66" s="362"/>
      <c r="BL66" s="362"/>
      <c r="BM66" s="742"/>
      <c r="BN66" s="743" t="s">
        <v>94</v>
      </c>
      <c r="BO66" s="362"/>
      <c r="BP66" s="362"/>
      <c r="BQ66" s="362"/>
      <c r="BR66" s="362"/>
      <c r="BS66" s="742"/>
      <c r="BT66" s="743" t="s">
        <v>95</v>
      </c>
      <c r="BU66" s="362"/>
      <c r="BV66" s="362"/>
      <c r="BW66" s="362"/>
      <c r="BX66" s="362"/>
      <c r="BY66" s="362"/>
      <c r="BZ66" s="362"/>
      <c r="CA66" s="756"/>
    </row>
    <row r="67" spans="1:79" ht="15" customHeight="1" thickBot="1">
      <c r="A67" s="476"/>
      <c r="B67" s="476"/>
      <c r="C67" s="477" t="s">
        <v>6</v>
      </c>
      <c r="D67" s="477"/>
      <c r="E67" s="477" t="s">
        <v>102</v>
      </c>
      <c r="F67" s="478"/>
      <c r="G67" s="701"/>
      <c r="H67" s="568">
        <v>2</v>
      </c>
      <c r="I67" s="569">
        <v>5</v>
      </c>
      <c r="J67" s="567">
        <v>2</v>
      </c>
      <c r="K67" s="566">
        <v>5</v>
      </c>
      <c r="L67" s="567">
        <v>2</v>
      </c>
      <c r="M67" s="566">
        <v>5</v>
      </c>
      <c r="N67" s="567">
        <v>2</v>
      </c>
      <c r="O67" s="566">
        <v>5</v>
      </c>
      <c r="P67" s="567">
        <v>2</v>
      </c>
      <c r="Q67" s="566">
        <v>5</v>
      </c>
      <c r="R67" s="568">
        <v>2</v>
      </c>
      <c r="S67" s="569">
        <v>5</v>
      </c>
      <c r="T67" s="750" t="s">
        <v>104</v>
      </c>
      <c r="U67" s="751"/>
      <c r="V67" s="751"/>
      <c r="W67" s="751"/>
      <c r="X67" s="752"/>
      <c r="Y67" s="568">
        <v>2</v>
      </c>
      <c r="Z67" s="569">
        <v>5</v>
      </c>
      <c r="AA67" s="567">
        <v>2</v>
      </c>
      <c r="AB67" s="566">
        <v>5</v>
      </c>
      <c r="AC67" s="567">
        <v>2</v>
      </c>
      <c r="AD67" s="566">
        <v>5</v>
      </c>
      <c r="AE67" s="567">
        <v>2</v>
      </c>
      <c r="AF67" s="566">
        <v>5</v>
      </c>
      <c r="AG67" s="567">
        <v>2</v>
      </c>
      <c r="AH67" s="566">
        <v>5</v>
      </c>
      <c r="AI67" s="568">
        <v>2</v>
      </c>
      <c r="AJ67" s="569">
        <v>5</v>
      </c>
      <c r="AK67" s="757" t="s">
        <v>104</v>
      </c>
      <c r="AL67" s="758"/>
      <c r="AM67" s="758"/>
      <c r="AN67" s="759"/>
      <c r="AO67" s="640"/>
      <c r="AP67" s="641"/>
      <c r="AQ67" s="568">
        <v>2</v>
      </c>
      <c r="AR67" s="569">
        <v>5</v>
      </c>
      <c r="AS67" s="567">
        <v>2</v>
      </c>
      <c r="AT67" s="566">
        <v>5</v>
      </c>
      <c r="AU67" s="567">
        <v>2</v>
      </c>
      <c r="AV67" s="566">
        <v>5</v>
      </c>
      <c r="AW67" s="567">
        <v>2</v>
      </c>
      <c r="AX67" s="566">
        <v>5</v>
      </c>
      <c r="AY67" s="567">
        <v>2</v>
      </c>
      <c r="AZ67" s="566">
        <v>5</v>
      </c>
      <c r="BA67" s="568">
        <v>2</v>
      </c>
      <c r="BB67" s="569">
        <v>5</v>
      </c>
      <c r="BC67" s="757" t="s">
        <v>104</v>
      </c>
      <c r="BD67" s="758"/>
      <c r="BE67" s="758"/>
      <c r="BF67" s="759"/>
      <c r="BG67" s="43"/>
      <c r="BH67" s="13"/>
      <c r="BI67" s="276" t="s">
        <v>91</v>
      </c>
      <c r="BJ67" s="276"/>
      <c r="BK67" s="276" t="s">
        <v>92</v>
      </c>
      <c r="BL67" s="276"/>
      <c r="BM67" s="763"/>
      <c r="BN67" s="14"/>
      <c r="BO67" s="276" t="s">
        <v>91</v>
      </c>
      <c r="BP67" s="276"/>
      <c r="BQ67" s="276" t="s">
        <v>92</v>
      </c>
      <c r="BR67" s="276"/>
      <c r="BS67" s="763"/>
      <c r="BT67" s="14"/>
      <c r="BU67" s="15"/>
      <c r="BV67" s="15"/>
      <c r="BW67" s="364" t="s">
        <v>91</v>
      </c>
      <c r="BX67" s="364"/>
      <c r="BY67" s="276" t="s">
        <v>92</v>
      </c>
      <c r="BZ67" s="276"/>
      <c r="CA67" s="764"/>
    </row>
    <row r="68" spans="1:79" ht="15" customHeight="1" thickTop="1">
      <c r="A68" s="476"/>
      <c r="B68" s="476"/>
      <c r="C68" s="477"/>
      <c r="D68" s="477"/>
      <c r="E68" s="477"/>
      <c r="F68" s="478"/>
      <c r="G68" s="701"/>
      <c r="H68" s="568"/>
      <c r="I68" s="569"/>
      <c r="J68" s="567"/>
      <c r="K68" s="566"/>
      <c r="L68" s="567"/>
      <c r="M68" s="566"/>
      <c r="N68" s="567"/>
      <c r="O68" s="566"/>
      <c r="P68" s="567"/>
      <c r="Q68" s="566"/>
      <c r="R68" s="568"/>
      <c r="S68" s="569"/>
      <c r="T68" s="753"/>
      <c r="U68" s="754"/>
      <c r="V68" s="754"/>
      <c r="W68" s="754"/>
      <c r="X68" s="755"/>
      <c r="Y68" s="568"/>
      <c r="Z68" s="569"/>
      <c r="AA68" s="567"/>
      <c r="AB68" s="566"/>
      <c r="AC68" s="567"/>
      <c r="AD68" s="566"/>
      <c r="AE68" s="567"/>
      <c r="AF68" s="566"/>
      <c r="AG68" s="567"/>
      <c r="AH68" s="566"/>
      <c r="AI68" s="568"/>
      <c r="AJ68" s="569"/>
      <c r="AK68" s="760"/>
      <c r="AL68" s="761"/>
      <c r="AM68" s="761"/>
      <c r="AN68" s="762"/>
      <c r="AO68" s="640"/>
      <c r="AP68" s="641"/>
      <c r="AQ68" s="568"/>
      <c r="AR68" s="569"/>
      <c r="AS68" s="567"/>
      <c r="AT68" s="566"/>
      <c r="AU68" s="567"/>
      <c r="AV68" s="566"/>
      <c r="AW68" s="567"/>
      <c r="AX68" s="566"/>
      <c r="AY68" s="567"/>
      <c r="AZ68" s="566"/>
      <c r="BA68" s="568"/>
      <c r="BB68" s="569"/>
      <c r="BC68" s="760"/>
      <c r="BD68" s="761"/>
      <c r="BE68" s="761"/>
      <c r="BF68" s="762"/>
      <c r="BG68" s="43"/>
      <c r="BH68" s="765" t="s">
        <v>93</v>
      </c>
      <c r="BI68" s="766"/>
      <c r="BJ68" s="766"/>
      <c r="BK68" s="766"/>
      <c r="BL68" s="766"/>
      <c r="BM68" s="766"/>
      <c r="BN68" s="816" t="s">
        <v>149</v>
      </c>
      <c r="BO68" s="817"/>
      <c r="BP68" s="817"/>
      <c r="BQ68" s="817"/>
      <c r="BR68" s="817"/>
      <c r="BS68" s="817"/>
      <c r="BT68" s="817"/>
      <c r="BU68" s="817"/>
      <c r="BV68" s="817"/>
      <c r="BW68" s="822" t="s">
        <v>148</v>
      </c>
      <c r="BX68" s="823"/>
      <c r="BY68" s="823"/>
      <c r="BZ68" s="823"/>
      <c r="CA68" s="824"/>
    </row>
    <row r="69" spans="1:79" ht="15" customHeight="1">
      <c r="A69" s="476"/>
      <c r="B69" s="476"/>
      <c r="C69" s="477" t="s">
        <v>100</v>
      </c>
      <c r="D69" s="477"/>
      <c r="E69" s="477" t="s">
        <v>103</v>
      </c>
      <c r="F69" s="478"/>
      <c r="G69" s="701"/>
      <c r="H69" s="596">
        <v>3</v>
      </c>
      <c r="I69" s="569">
        <v>6</v>
      </c>
      <c r="J69" s="567">
        <v>3</v>
      </c>
      <c r="K69" s="566">
        <v>6</v>
      </c>
      <c r="L69" s="567">
        <v>3</v>
      </c>
      <c r="M69" s="566">
        <v>6</v>
      </c>
      <c r="N69" s="567">
        <v>3</v>
      </c>
      <c r="O69" s="566">
        <v>6</v>
      </c>
      <c r="P69" s="567">
        <v>3</v>
      </c>
      <c r="Q69" s="566">
        <v>6</v>
      </c>
      <c r="R69" s="568">
        <v>3</v>
      </c>
      <c r="S69" s="569">
        <v>6</v>
      </c>
      <c r="T69" s="750" t="s">
        <v>29</v>
      </c>
      <c r="U69" s="670"/>
      <c r="V69" s="670"/>
      <c r="W69" s="670"/>
      <c r="X69" s="678"/>
      <c r="Y69" s="596">
        <v>3</v>
      </c>
      <c r="Z69" s="569">
        <v>6</v>
      </c>
      <c r="AA69" s="567">
        <v>3</v>
      </c>
      <c r="AB69" s="566">
        <v>6</v>
      </c>
      <c r="AC69" s="567">
        <v>3</v>
      </c>
      <c r="AD69" s="566">
        <v>6</v>
      </c>
      <c r="AE69" s="567">
        <v>3</v>
      </c>
      <c r="AF69" s="566">
        <v>6</v>
      </c>
      <c r="AG69" s="567">
        <v>3</v>
      </c>
      <c r="AH69" s="566">
        <v>6</v>
      </c>
      <c r="AI69" s="568">
        <v>3</v>
      </c>
      <c r="AJ69" s="569">
        <v>6</v>
      </c>
      <c r="AK69" s="750" t="s">
        <v>29</v>
      </c>
      <c r="AL69" s="670"/>
      <c r="AM69" s="670"/>
      <c r="AN69" s="678"/>
      <c r="AO69" s="640"/>
      <c r="AP69" s="641"/>
      <c r="AQ69" s="596">
        <v>3</v>
      </c>
      <c r="AR69" s="569">
        <v>6</v>
      </c>
      <c r="AS69" s="567">
        <v>3</v>
      </c>
      <c r="AT69" s="566">
        <v>6</v>
      </c>
      <c r="AU69" s="567">
        <v>3</v>
      </c>
      <c r="AV69" s="566">
        <v>6</v>
      </c>
      <c r="AW69" s="567">
        <v>3</v>
      </c>
      <c r="AX69" s="566">
        <v>6</v>
      </c>
      <c r="AY69" s="567">
        <v>3</v>
      </c>
      <c r="AZ69" s="566">
        <v>6</v>
      </c>
      <c r="BA69" s="568">
        <v>3</v>
      </c>
      <c r="BB69" s="569">
        <v>6</v>
      </c>
      <c r="BC69" s="750" t="s">
        <v>29</v>
      </c>
      <c r="BD69" s="670"/>
      <c r="BE69" s="670"/>
      <c r="BF69" s="678"/>
      <c r="BG69" s="43"/>
      <c r="BH69" s="767"/>
      <c r="BI69" s="768"/>
      <c r="BJ69" s="768"/>
      <c r="BK69" s="768"/>
      <c r="BL69" s="768"/>
      <c r="BM69" s="768"/>
      <c r="BN69" s="818"/>
      <c r="BO69" s="819"/>
      <c r="BP69" s="819"/>
      <c r="BQ69" s="819"/>
      <c r="BR69" s="819"/>
      <c r="BS69" s="819"/>
      <c r="BT69" s="819"/>
      <c r="BU69" s="819"/>
      <c r="BV69" s="819"/>
      <c r="BW69" s="825"/>
      <c r="BX69" s="825"/>
      <c r="BY69" s="825"/>
      <c r="BZ69" s="825"/>
      <c r="CA69" s="826"/>
    </row>
    <row r="70" spans="1:79" ht="15" customHeight="1" thickBot="1">
      <c r="A70" s="476"/>
      <c r="B70" s="476"/>
      <c r="C70" s="477"/>
      <c r="D70" s="477"/>
      <c r="E70" s="477"/>
      <c r="F70" s="478"/>
      <c r="G70" s="703"/>
      <c r="H70" s="597"/>
      <c r="I70" s="598"/>
      <c r="J70" s="599"/>
      <c r="K70" s="600"/>
      <c r="L70" s="599"/>
      <c r="M70" s="600"/>
      <c r="N70" s="599"/>
      <c r="O70" s="600"/>
      <c r="P70" s="599"/>
      <c r="Q70" s="600"/>
      <c r="R70" s="607"/>
      <c r="S70" s="598"/>
      <c r="T70" s="784"/>
      <c r="U70" s="283"/>
      <c r="V70" s="283"/>
      <c r="W70" s="283"/>
      <c r="X70" s="785"/>
      <c r="Y70" s="597"/>
      <c r="Z70" s="598"/>
      <c r="AA70" s="599"/>
      <c r="AB70" s="600"/>
      <c r="AC70" s="599"/>
      <c r="AD70" s="600"/>
      <c r="AE70" s="599"/>
      <c r="AF70" s="600"/>
      <c r="AG70" s="599"/>
      <c r="AH70" s="600"/>
      <c r="AI70" s="607"/>
      <c r="AJ70" s="598"/>
      <c r="AK70" s="784"/>
      <c r="AL70" s="283"/>
      <c r="AM70" s="283"/>
      <c r="AN70" s="785"/>
      <c r="AO70" s="643"/>
      <c r="AP70" s="644"/>
      <c r="AQ70" s="597"/>
      <c r="AR70" s="598"/>
      <c r="AS70" s="599"/>
      <c r="AT70" s="600"/>
      <c r="AU70" s="599"/>
      <c r="AV70" s="600"/>
      <c r="AW70" s="599"/>
      <c r="AX70" s="600"/>
      <c r="AY70" s="599"/>
      <c r="AZ70" s="600"/>
      <c r="BA70" s="607"/>
      <c r="BB70" s="598"/>
      <c r="BC70" s="784"/>
      <c r="BD70" s="283"/>
      <c r="BE70" s="283"/>
      <c r="BF70" s="785"/>
      <c r="BG70" s="43"/>
      <c r="BH70" s="769"/>
      <c r="BI70" s="770"/>
      <c r="BJ70" s="770"/>
      <c r="BK70" s="770"/>
      <c r="BL70" s="770"/>
      <c r="BM70" s="770"/>
      <c r="BN70" s="820"/>
      <c r="BO70" s="821"/>
      <c r="BP70" s="821"/>
      <c r="BQ70" s="821"/>
      <c r="BR70" s="821"/>
      <c r="BS70" s="821"/>
      <c r="BT70" s="821"/>
      <c r="BU70" s="821"/>
      <c r="BV70" s="821"/>
      <c r="BW70" s="827"/>
      <c r="BX70" s="827"/>
      <c r="BY70" s="827"/>
      <c r="BZ70" s="827"/>
      <c r="CA70" s="828"/>
    </row>
    <row r="71" spans="1:79" ht="21" customHeight="1" thickTop="1">
      <c r="A71" s="43"/>
      <c r="B71" s="786" t="s">
        <v>357</v>
      </c>
      <c r="C71" s="786"/>
      <c r="D71" s="786"/>
      <c r="E71" s="786"/>
      <c r="F71" s="786"/>
      <c r="G71" s="786"/>
      <c r="H71" s="786"/>
      <c r="I71" s="786"/>
      <c r="J71" s="786"/>
      <c r="K71" s="786"/>
      <c r="L71" s="786"/>
      <c r="M71" s="786"/>
      <c r="N71" s="786"/>
      <c r="O71" s="786"/>
      <c r="P71" s="786"/>
      <c r="Q71" s="786"/>
      <c r="R71" s="786"/>
      <c r="S71" s="786"/>
      <c r="T71" s="786"/>
      <c r="U71" s="786"/>
      <c r="V71" s="786"/>
      <c r="W71" s="786"/>
      <c r="X71" s="786"/>
      <c r="Y71" s="786"/>
      <c r="Z71" s="786"/>
      <c r="AA71" s="786"/>
      <c r="AB71" s="786"/>
      <c r="AC71" s="786"/>
      <c r="AD71" s="786"/>
      <c r="AE71" s="786"/>
      <c r="AF71" s="786"/>
      <c r="AG71" s="786"/>
      <c r="AH71" s="786"/>
      <c r="AI71" s="786"/>
      <c r="AJ71" s="786"/>
      <c r="AK71" s="786"/>
      <c r="AL71" s="786"/>
      <c r="AM71" s="786"/>
      <c r="AN71" s="786"/>
      <c r="AO71" s="786"/>
      <c r="AP71" s="786"/>
      <c r="AQ71" s="786"/>
      <c r="AR71" s="786"/>
      <c r="AS71" s="786"/>
      <c r="AT71" s="786"/>
      <c r="AU71" s="786"/>
      <c r="AV71" s="786"/>
      <c r="AW71" s="786"/>
      <c r="AX71" s="786"/>
      <c r="AY71" s="786"/>
      <c r="AZ71" s="786"/>
      <c r="BA71" s="786"/>
      <c r="BB71" s="786"/>
      <c r="BC71" s="786"/>
      <c r="BD71" s="786"/>
      <c r="BE71" s="786"/>
      <c r="BF71" s="786"/>
      <c r="BG71" s="786"/>
      <c r="BH71" s="786"/>
      <c r="BI71" s="786"/>
      <c r="BJ71" s="786"/>
      <c r="BK71" s="786"/>
      <c r="BL71" s="786"/>
      <c r="BM71" s="786"/>
      <c r="BN71" s="786"/>
      <c r="BO71" s="786"/>
      <c r="BP71" s="786"/>
      <c r="BQ71" s="786"/>
      <c r="BR71" s="786"/>
      <c r="BS71" s="786"/>
      <c r="BT71" s="786"/>
      <c r="BU71" s="786"/>
      <c r="BV71" s="786"/>
      <c r="BW71" s="786"/>
      <c r="BX71" s="786"/>
      <c r="BY71" s="786"/>
      <c r="BZ71" s="786"/>
      <c r="CA71" s="786"/>
    </row>
  </sheetData>
  <mergeCells count="973">
    <mergeCell ref="P2:Q2"/>
    <mergeCell ref="R2:V2"/>
    <mergeCell ref="N1:O2"/>
    <mergeCell ref="BJ12:BO13"/>
    <mergeCell ref="BT12:BY13"/>
    <mergeCell ref="BE8:BF9"/>
    <mergeCell ref="AP7:AQ7"/>
    <mergeCell ref="AR7:AW9"/>
    <mergeCell ref="AX7:AX9"/>
    <mergeCell ref="C7:AA9"/>
    <mergeCell ref="AB7:AC9"/>
    <mergeCell ref="AD7:AE9"/>
    <mergeCell ref="AF7:AF9"/>
    <mergeCell ref="AG7:AH9"/>
    <mergeCell ref="AI7:AJ9"/>
    <mergeCell ref="BH9:CA9"/>
    <mergeCell ref="BH5:CA5"/>
    <mergeCell ref="BH6:CA6"/>
    <mergeCell ref="BH7:CA7"/>
    <mergeCell ref="BH4:CA4"/>
    <mergeCell ref="AD5:AO6"/>
    <mergeCell ref="G1:H1"/>
    <mergeCell ref="B1:F2"/>
    <mergeCell ref="G2:H2"/>
    <mergeCell ref="I1:M1"/>
    <mergeCell ref="I2:M2"/>
    <mergeCell ref="P1:Q1"/>
    <mergeCell ref="B71:CA71"/>
    <mergeCell ref="A4:B4"/>
    <mergeCell ref="C5:P6"/>
    <mergeCell ref="Q5:U6"/>
    <mergeCell ref="V5:AA6"/>
    <mergeCell ref="AY7:BD9"/>
    <mergeCell ref="A7:B9"/>
    <mergeCell ref="A5:B6"/>
    <mergeCell ref="AQ5:AT6"/>
    <mergeCell ref="AB5:AC6"/>
    <mergeCell ref="AU5:BF6"/>
    <mergeCell ref="BE7:BF7"/>
    <mergeCell ref="AP8:AQ9"/>
    <mergeCell ref="R1:V1"/>
    <mergeCell ref="BZ54:CA55"/>
    <mergeCell ref="BH68:BM70"/>
    <mergeCell ref="BK67:BM67"/>
    <mergeCell ref="BQ67:BS67"/>
    <mergeCell ref="BY67:CA67"/>
    <mergeCell ref="BJ54:BO55"/>
    <mergeCell ref="BP54:BQ55"/>
    <mergeCell ref="BR54:BS55"/>
    <mergeCell ref="BT54:BY55"/>
    <mergeCell ref="BX62:BY63"/>
    <mergeCell ref="BZ62:CA63"/>
    <mergeCell ref="BT64:BU65"/>
    <mergeCell ref="BV64:BW65"/>
    <mergeCell ref="BX64:BY65"/>
    <mergeCell ref="BZ64:CA65"/>
    <mergeCell ref="BT58:BU59"/>
    <mergeCell ref="BV58:BW59"/>
    <mergeCell ref="BX58:BY59"/>
    <mergeCell ref="BZ58:CA59"/>
    <mergeCell ref="BT60:BU61"/>
    <mergeCell ref="BV60:BW61"/>
    <mergeCell ref="BX60:BY61"/>
    <mergeCell ref="BZ60:CA61"/>
    <mergeCell ref="AK69:AN70"/>
    <mergeCell ref="T69:X70"/>
    <mergeCell ref="AK67:AN68"/>
    <mergeCell ref="T67:X68"/>
    <mergeCell ref="BC55:BC64"/>
    <mergeCell ref="BD55:BD64"/>
    <mergeCell ref="BC65:BF66"/>
    <mergeCell ref="BT66:CA66"/>
    <mergeCell ref="BO67:BP67"/>
    <mergeCell ref="BW67:BX67"/>
    <mergeCell ref="T55:X64"/>
    <mergeCell ref="AK55:AK64"/>
    <mergeCell ref="AL55:AL64"/>
    <mergeCell ref="AM55:AM64"/>
    <mergeCell ref="AN55:AN64"/>
    <mergeCell ref="BQ58:BS59"/>
    <mergeCell ref="BQ60:BS61"/>
    <mergeCell ref="BQ62:BS63"/>
    <mergeCell ref="BQ64:BS65"/>
    <mergeCell ref="BI67:BJ67"/>
    <mergeCell ref="BH66:BM66"/>
    <mergeCell ref="BN66:BS66"/>
    <mergeCell ref="BT62:BU63"/>
    <mergeCell ref="BV62:BW63"/>
    <mergeCell ref="BH11:BI11"/>
    <mergeCell ref="BZ11:CA11"/>
    <mergeCell ref="BT56:BU57"/>
    <mergeCell ref="BV56:BW57"/>
    <mergeCell ref="BX56:BY57"/>
    <mergeCell ref="BZ56:CA57"/>
    <mergeCell ref="BH53:CA53"/>
    <mergeCell ref="BH54:BI55"/>
    <mergeCell ref="BH14:BI15"/>
    <mergeCell ref="BJ14:BQ15"/>
    <mergeCell ref="BR14:BS15"/>
    <mergeCell ref="BT14:CA15"/>
    <mergeCell ref="BH12:BI13"/>
    <mergeCell ref="BZ12:CA13"/>
    <mergeCell ref="BP12:BS12"/>
    <mergeCell ref="BR32:BS33"/>
    <mergeCell ref="BT32:CA33"/>
    <mergeCell ref="BR34:BS35"/>
    <mergeCell ref="BT34:CA35"/>
    <mergeCell ref="BR36:BS37"/>
    <mergeCell ref="BT36:CA37"/>
    <mergeCell ref="BR26:BS27"/>
    <mergeCell ref="BT26:CA27"/>
    <mergeCell ref="BR28:BS29"/>
    <mergeCell ref="BT28:CA29"/>
    <mergeCell ref="BR30:BS31"/>
    <mergeCell ref="BT30:CA31"/>
    <mergeCell ref="BR20:BS21"/>
    <mergeCell ref="BT20:CA21"/>
    <mergeCell ref="BR22:BS23"/>
    <mergeCell ref="BT22:CA23"/>
    <mergeCell ref="BR24:BS25"/>
    <mergeCell ref="BT24:CA25"/>
    <mergeCell ref="BH16:BI17"/>
    <mergeCell ref="BJ16:BQ17"/>
    <mergeCell ref="BR16:BS17"/>
    <mergeCell ref="BT16:CA17"/>
    <mergeCell ref="BR18:BS19"/>
    <mergeCell ref="BT18:CA19"/>
    <mergeCell ref="BR42:BS43"/>
    <mergeCell ref="BT42:CA43"/>
    <mergeCell ref="BR44:BS45"/>
    <mergeCell ref="BT44:CA45"/>
    <mergeCell ref="BH30:BI31"/>
    <mergeCell ref="BJ30:BQ31"/>
    <mergeCell ref="BH32:BI33"/>
    <mergeCell ref="BJ32:BQ33"/>
    <mergeCell ref="BH34:BI35"/>
    <mergeCell ref="BJ34:BQ35"/>
    <mergeCell ref="BJ22:BQ23"/>
    <mergeCell ref="BH24:BI25"/>
    <mergeCell ref="BJ24:BQ25"/>
    <mergeCell ref="BH26:BI27"/>
    <mergeCell ref="BJ26:BQ27"/>
    <mergeCell ref="BH28:BI29"/>
    <mergeCell ref="BJ28:BQ29"/>
    <mergeCell ref="BH18:BI19"/>
    <mergeCell ref="BR46:CA48"/>
    <mergeCell ref="BR49:CA51"/>
    <mergeCell ref="BH36:BI37"/>
    <mergeCell ref="BJ36:BQ37"/>
    <mergeCell ref="BH38:BI39"/>
    <mergeCell ref="BJ38:BQ39"/>
    <mergeCell ref="BH40:CA41"/>
    <mergeCell ref="BR38:BS39"/>
    <mergeCell ref="BT38:CA39"/>
    <mergeCell ref="BH46:BQ48"/>
    <mergeCell ref="BH44:BI45"/>
    <mergeCell ref="BJ44:BQ45"/>
    <mergeCell ref="BH42:BI43"/>
    <mergeCell ref="BJ42:BQ43"/>
    <mergeCell ref="BJ18:BQ19"/>
    <mergeCell ref="BH20:BI21"/>
    <mergeCell ref="BJ20:BQ21"/>
    <mergeCell ref="BH22:BI23"/>
    <mergeCell ref="BN62:BO63"/>
    <mergeCell ref="BJ64:BK65"/>
    <mergeCell ref="BL64:BM65"/>
    <mergeCell ref="BN64:BO65"/>
    <mergeCell ref="BP56:BS57"/>
    <mergeCell ref="BH49:BQ51"/>
    <mergeCell ref="BP58:BP59"/>
    <mergeCell ref="BP60:BP61"/>
    <mergeCell ref="BP62:BP63"/>
    <mergeCell ref="BP64:BP65"/>
    <mergeCell ref="BN56:BO57"/>
    <mergeCell ref="BJ58:BK59"/>
    <mergeCell ref="BL58:BM59"/>
    <mergeCell ref="BN58:BO59"/>
    <mergeCell ref="BJ60:BK61"/>
    <mergeCell ref="BL60:BM61"/>
    <mergeCell ref="BN60:BO61"/>
    <mergeCell ref="BH58:BI59"/>
    <mergeCell ref="BH60:BI61"/>
    <mergeCell ref="BH62:BI63"/>
    <mergeCell ref="AQ57:AR58"/>
    <mergeCell ref="AS57:AT58"/>
    <mergeCell ref="AU57:AV58"/>
    <mergeCell ref="AW57:AX58"/>
    <mergeCell ref="AY57:AZ58"/>
    <mergeCell ref="BA57:BB58"/>
    <mergeCell ref="AQ55:AR56"/>
    <mergeCell ref="AS55:AT56"/>
    <mergeCell ref="AU55:AV56"/>
    <mergeCell ref="AW55:AX56"/>
    <mergeCell ref="AY55:AZ56"/>
    <mergeCell ref="BA55:BB56"/>
    <mergeCell ref="BH64:BI65"/>
    <mergeCell ref="BJ56:BK57"/>
    <mergeCell ref="BL56:BM57"/>
    <mergeCell ref="BJ62:BK63"/>
    <mergeCell ref="BL62:BM63"/>
    <mergeCell ref="AT53:AZ54"/>
    <mergeCell ref="BA53:BB54"/>
    <mergeCell ref="BH56:BI57"/>
    <mergeCell ref="BE55:BE64"/>
    <mergeCell ref="BF55:BF64"/>
    <mergeCell ref="BB69:BB70"/>
    <mergeCell ref="BC53:BF54"/>
    <mergeCell ref="BC67:BF68"/>
    <mergeCell ref="BC69:BF70"/>
    <mergeCell ref="BB65:BB66"/>
    <mergeCell ref="BB67:BB68"/>
    <mergeCell ref="AQ63:AR64"/>
    <mergeCell ref="AS63:AT64"/>
    <mergeCell ref="AU63:AV64"/>
    <mergeCell ref="AW63:AX64"/>
    <mergeCell ref="AY63:AZ64"/>
    <mergeCell ref="BA63:BB64"/>
    <mergeCell ref="AQ61:AR62"/>
    <mergeCell ref="AS61:AT62"/>
    <mergeCell ref="AU61:AV62"/>
    <mergeCell ref="AW61:AX62"/>
    <mergeCell ref="AY61:AZ62"/>
    <mergeCell ref="BA61:BB62"/>
    <mergeCell ref="AQ59:AR60"/>
    <mergeCell ref="AS59:AT60"/>
    <mergeCell ref="AU59:AV60"/>
    <mergeCell ref="AW59:AX60"/>
    <mergeCell ref="AY59:AZ60"/>
    <mergeCell ref="BA59:BB60"/>
    <mergeCell ref="AQ11:AX12"/>
    <mergeCell ref="AY11:BF11"/>
    <mergeCell ref="AY12:BB12"/>
    <mergeCell ref="BC12:BF12"/>
    <mergeCell ref="AQ29:BF29"/>
    <mergeCell ref="AQ30:AS30"/>
    <mergeCell ref="AT30:AX30"/>
    <mergeCell ref="BC23:BF23"/>
    <mergeCell ref="AQ24:AR24"/>
    <mergeCell ref="AS24:AT24"/>
    <mergeCell ref="AU24:AV24"/>
    <mergeCell ref="AW24:AX24"/>
    <mergeCell ref="AY24:AZ24"/>
    <mergeCell ref="BA24:BB24"/>
    <mergeCell ref="BC24:BF24"/>
    <mergeCell ref="AQ23:AR23"/>
    <mergeCell ref="AS23:AT23"/>
    <mergeCell ref="AU23:AV23"/>
    <mergeCell ref="AW23:AX23"/>
    <mergeCell ref="AY23:AZ23"/>
    <mergeCell ref="BA23:BB23"/>
    <mergeCell ref="BC21:BF21"/>
    <mergeCell ref="AQ22:AR22"/>
    <mergeCell ref="AS22:AT22"/>
    <mergeCell ref="AU22:AV22"/>
    <mergeCell ref="AW22:AX22"/>
    <mergeCell ref="AY22:AZ22"/>
    <mergeCell ref="BA22:BB22"/>
    <mergeCell ref="BC22:BF22"/>
    <mergeCell ref="AQ21:AR21"/>
    <mergeCell ref="AS21:AT21"/>
    <mergeCell ref="AU21:AV21"/>
    <mergeCell ref="AW21:AX21"/>
    <mergeCell ref="AY21:AZ21"/>
    <mergeCell ref="BA21:BB21"/>
    <mergeCell ref="BC19:BF19"/>
    <mergeCell ref="AQ20:AR20"/>
    <mergeCell ref="AS20:AT20"/>
    <mergeCell ref="AU20:AV20"/>
    <mergeCell ref="AW20:AX20"/>
    <mergeCell ref="AY20:AZ20"/>
    <mergeCell ref="BA20:BB20"/>
    <mergeCell ref="BC20:BF20"/>
    <mergeCell ref="AQ19:AR19"/>
    <mergeCell ref="AS19:AT19"/>
    <mergeCell ref="AU19:AV19"/>
    <mergeCell ref="AW19:AX19"/>
    <mergeCell ref="AY19:AZ19"/>
    <mergeCell ref="BA19:BB19"/>
    <mergeCell ref="BC17:BF17"/>
    <mergeCell ref="AQ18:AR18"/>
    <mergeCell ref="AS18:AT18"/>
    <mergeCell ref="AU18:AV18"/>
    <mergeCell ref="AW18:AX18"/>
    <mergeCell ref="AY18:AZ18"/>
    <mergeCell ref="BA18:BB18"/>
    <mergeCell ref="BC18:BF18"/>
    <mergeCell ref="AQ17:AR17"/>
    <mergeCell ref="AS17:AT17"/>
    <mergeCell ref="AU17:AV17"/>
    <mergeCell ref="AW17:AX17"/>
    <mergeCell ref="AY17:AZ17"/>
    <mergeCell ref="BA17:BB17"/>
    <mergeCell ref="BC15:BF15"/>
    <mergeCell ref="AQ16:AR16"/>
    <mergeCell ref="AS16:AT16"/>
    <mergeCell ref="AU16:AV16"/>
    <mergeCell ref="AW16:AX16"/>
    <mergeCell ref="AY16:AZ16"/>
    <mergeCell ref="BA16:BB16"/>
    <mergeCell ref="BC16:BF16"/>
    <mergeCell ref="AQ15:AR15"/>
    <mergeCell ref="AS15:AT15"/>
    <mergeCell ref="AU15:AV15"/>
    <mergeCell ref="AW15:AX15"/>
    <mergeCell ref="AY15:AZ15"/>
    <mergeCell ref="BA15:BB15"/>
    <mergeCell ref="BC13:BF13"/>
    <mergeCell ref="AQ14:AR14"/>
    <mergeCell ref="AS14:AT14"/>
    <mergeCell ref="AU14:AV14"/>
    <mergeCell ref="AW14:AX14"/>
    <mergeCell ref="AY14:AZ14"/>
    <mergeCell ref="BA14:BB14"/>
    <mergeCell ref="BC14:BF14"/>
    <mergeCell ref="AY69:AY70"/>
    <mergeCell ref="AZ69:AZ70"/>
    <mergeCell ref="BA69:BA70"/>
    <mergeCell ref="AQ13:AR13"/>
    <mergeCell ref="AS13:AT13"/>
    <mergeCell ref="AU13:AV13"/>
    <mergeCell ref="AW13:AX13"/>
    <mergeCell ref="AY13:AZ13"/>
    <mergeCell ref="BA13:BB13"/>
    <mergeCell ref="AQ69:AQ70"/>
    <mergeCell ref="AR69:AR70"/>
    <mergeCell ref="AS69:AS70"/>
    <mergeCell ref="AT69:AT70"/>
    <mergeCell ref="AU69:AU70"/>
    <mergeCell ref="AV69:AV70"/>
    <mergeCell ref="AW69:AW70"/>
    <mergeCell ref="AO34:AO37"/>
    <mergeCell ref="AX69:AX70"/>
    <mergeCell ref="AY67:AY68"/>
    <mergeCell ref="AZ67:AZ68"/>
    <mergeCell ref="BA67:BA68"/>
    <mergeCell ref="BA65:BA66"/>
    <mergeCell ref="AQ67:AQ68"/>
    <mergeCell ref="AR67:AR68"/>
    <mergeCell ref="AS67:AS68"/>
    <mergeCell ref="AT67:AT68"/>
    <mergeCell ref="AU67:AU68"/>
    <mergeCell ref="AV67:AV68"/>
    <mergeCell ref="AW67:AW68"/>
    <mergeCell ref="AX67:AX68"/>
    <mergeCell ref="AQ65:AQ66"/>
    <mergeCell ref="AR65:AR66"/>
    <mergeCell ref="AS65:AS66"/>
    <mergeCell ref="AT65:AT66"/>
    <mergeCell ref="AU65:AU66"/>
    <mergeCell ref="AV65:AV66"/>
    <mergeCell ref="AW65:AW66"/>
    <mergeCell ref="AX65:AX66"/>
    <mergeCell ref="AY65:AY66"/>
    <mergeCell ref="AZ65:AZ66"/>
    <mergeCell ref="AQ40:AS42"/>
    <mergeCell ref="AQ43:AV45"/>
    <mergeCell ref="AY30:BA30"/>
    <mergeCell ref="BB30:BF30"/>
    <mergeCell ref="AQ31:AS33"/>
    <mergeCell ref="AQ34:AS36"/>
    <mergeCell ref="AQ37:AS39"/>
    <mergeCell ref="AT31:AX33"/>
    <mergeCell ref="AY31:BA33"/>
    <mergeCell ref="BB31:BF33"/>
    <mergeCell ref="AT34:AX36"/>
    <mergeCell ref="AY34:BA36"/>
    <mergeCell ref="R69:R70"/>
    <mergeCell ref="S69:S70"/>
    <mergeCell ref="BB34:BF36"/>
    <mergeCell ref="AT37:AX39"/>
    <mergeCell ref="AY37:BA39"/>
    <mergeCell ref="BB37:BF39"/>
    <mergeCell ref="AT40:AX42"/>
    <mergeCell ref="AY40:BA42"/>
    <mergeCell ref="BB40:BF42"/>
    <mergeCell ref="AQ46:AV48"/>
    <mergeCell ref="AQ49:AV51"/>
    <mergeCell ref="Z53:AA54"/>
    <mergeCell ref="AB53:AG54"/>
    <mergeCell ref="AH53:AJ54"/>
    <mergeCell ref="BA43:BF45"/>
    <mergeCell ref="BA46:BF48"/>
    <mergeCell ref="BA49:BF51"/>
    <mergeCell ref="AW43:AZ48"/>
    <mergeCell ref="AW49:AZ51"/>
    <mergeCell ref="Y55:Z56"/>
    <mergeCell ref="AA55:AB56"/>
    <mergeCell ref="AC55:AD56"/>
    <mergeCell ref="AE55:AF56"/>
    <mergeCell ref="AO53:AP70"/>
    <mergeCell ref="Y57:Z58"/>
    <mergeCell ref="AA57:AB58"/>
    <mergeCell ref="AC57:AD58"/>
    <mergeCell ref="AE57:AF58"/>
    <mergeCell ref="AG57:AH58"/>
    <mergeCell ref="AI57:AJ58"/>
    <mergeCell ref="Y59:Z60"/>
    <mergeCell ref="AG59:AH60"/>
    <mergeCell ref="AI59:AJ60"/>
    <mergeCell ref="AG61:AH62"/>
    <mergeCell ref="AI61:AJ62"/>
    <mergeCell ref="AG63:AH64"/>
    <mergeCell ref="AG65:AG66"/>
    <mergeCell ref="AH65:AH66"/>
    <mergeCell ref="AI63:AJ64"/>
    <mergeCell ref="AI65:AI66"/>
    <mergeCell ref="AJ65:AJ66"/>
    <mergeCell ref="AG55:AH56"/>
    <mergeCell ref="AI55:AJ56"/>
    <mergeCell ref="AE67:AE68"/>
    <mergeCell ref="AF67:AF68"/>
    <mergeCell ref="Y61:Z62"/>
    <mergeCell ref="Y63:Z64"/>
    <mergeCell ref="Y65:Y66"/>
    <mergeCell ref="Z65:Z66"/>
    <mergeCell ref="AA59:AB60"/>
    <mergeCell ref="AC59:AD60"/>
    <mergeCell ref="AE59:AF60"/>
    <mergeCell ref="AA61:AB62"/>
    <mergeCell ref="AC61:AD62"/>
    <mergeCell ref="AE61:AF62"/>
    <mergeCell ref="A65:B70"/>
    <mergeCell ref="C65:D66"/>
    <mergeCell ref="E65:F66"/>
    <mergeCell ref="H65:H66"/>
    <mergeCell ref="I65:I66"/>
    <mergeCell ref="J65:J66"/>
    <mergeCell ref="K67:K68"/>
    <mergeCell ref="L67:L68"/>
    <mergeCell ref="M67:M68"/>
    <mergeCell ref="C67:D68"/>
    <mergeCell ref="E67:F68"/>
    <mergeCell ref="H67:H68"/>
    <mergeCell ref="I67:I68"/>
    <mergeCell ref="J67:J68"/>
    <mergeCell ref="K69:K70"/>
    <mergeCell ref="L69:L70"/>
    <mergeCell ref="M69:M70"/>
    <mergeCell ref="C69:D70"/>
    <mergeCell ref="E69:F70"/>
    <mergeCell ref="H69:H70"/>
    <mergeCell ref="I69:I70"/>
    <mergeCell ref="J69:J70"/>
    <mergeCell ref="G53:G70"/>
    <mergeCell ref="H53:J54"/>
    <mergeCell ref="AH67:AH68"/>
    <mergeCell ref="AI67:AI68"/>
    <mergeCell ref="AJ67:AJ68"/>
    <mergeCell ref="H63:I64"/>
    <mergeCell ref="J63:K64"/>
    <mergeCell ref="L63:M64"/>
    <mergeCell ref="N63:O64"/>
    <mergeCell ref="P63:Q64"/>
    <mergeCell ref="R63:S64"/>
    <mergeCell ref="K65:K66"/>
    <mergeCell ref="L65:L66"/>
    <mergeCell ref="M65:M66"/>
    <mergeCell ref="N65:N66"/>
    <mergeCell ref="O65:O66"/>
    <mergeCell ref="P65:P66"/>
    <mergeCell ref="N67:N68"/>
    <mergeCell ref="O67:O68"/>
    <mergeCell ref="P67:P68"/>
    <mergeCell ref="Q67:Q68"/>
    <mergeCell ref="R67:R68"/>
    <mergeCell ref="S67:S68"/>
    <mergeCell ref="AA63:AB64"/>
    <mergeCell ref="AC63:AD64"/>
    <mergeCell ref="AE63:AF64"/>
    <mergeCell ref="C61:F64"/>
    <mergeCell ref="H61:I62"/>
    <mergeCell ref="J61:K62"/>
    <mergeCell ref="L61:M62"/>
    <mergeCell ref="N61:O62"/>
    <mergeCell ref="P61:Q62"/>
    <mergeCell ref="AD69:AD70"/>
    <mergeCell ref="AE69:AE70"/>
    <mergeCell ref="AG67:AG68"/>
    <mergeCell ref="AA65:AA66"/>
    <mergeCell ref="AB65:AB66"/>
    <mergeCell ref="AC65:AC66"/>
    <mergeCell ref="AD65:AD66"/>
    <mergeCell ref="AE65:AE66"/>
    <mergeCell ref="AF65:AF66"/>
    <mergeCell ref="Q65:Q66"/>
    <mergeCell ref="R65:R66"/>
    <mergeCell ref="S65:S66"/>
    <mergeCell ref="T65:X66"/>
    <mergeCell ref="Y67:Y68"/>
    <mergeCell ref="Z67:Z68"/>
    <mergeCell ref="AA67:AA68"/>
    <mergeCell ref="AB67:AB68"/>
    <mergeCell ref="AC67:AC68"/>
    <mergeCell ref="AF69:AF70"/>
    <mergeCell ref="AG69:AG70"/>
    <mergeCell ref="AH69:AH70"/>
    <mergeCell ref="AI69:AI70"/>
    <mergeCell ref="AJ69:AJ70"/>
    <mergeCell ref="Y69:Y70"/>
    <mergeCell ref="Z69:Z70"/>
    <mergeCell ref="AA69:AA70"/>
    <mergeCell ref="AB69:AB70"/>
    <mergeCell ref="AC69:AC70"/>
    <mergeCell ref="AK53:AN54"/>
    <mergeCell ref="AK65:AN66"/>
    <mergeCell ref="P55:Q56"/>
    <mergeCell ref="R55:S56"/>
    <mergeCell ref="R57:S58"/>
    <mergeCell ref="A55:A64"/>
    <mergeCell ref="B55:F56"/>
    <mergeCell ref="H55:I56"/>
    <mergeCell ref="J55:K56"/>
    <mergeCell ref="L55:M56"/>
    <mergeCell ref="N55:O56"/>
    <mergeCell ref="B59:B64"/>
    <mergeCell ref="C59:F60"/>
    <mergeCell ref="H59:I60"/>
    <mergeCell ref="J59:K60"/>
    <mergeCell ref="L59:M60"/>
    <mergeCell ref="N59:O60"/>
    <mergeCell ref="P59:Q60"/>
    <mergeCell ref="R59:S60"/>
    <mergeCell ref="B57:F58"/>
    <mergeCell ref="H57:I58"/>
    <mergeCell ref="J57:K58"/>
    <mergeCell ref="L57:M58"/>
    <mergeCell ref="N57:O58"/>
    <mergeCell ref="P57:Q58"/>
    <mergeCell ref="R61:S62"/>
    <mergeCell ref="AD67:AD68"/>
    <mergeCell ref="N69:N70"/>
    <mergeCell ref="O69:O70"/>
    <mergeCell ref="P69:P70"/>
    <mergeCell ref="Q69:Q70"/>
    <mergeCell ref="P50:P51"/>
    <mergeCell ref="AG48:AG49"/>
    <mergeCell ref="K53:P54"/>
    <mergeCell ref="Q53:R54"/>
    <mergeCell ref="T53:X54"/>
    <mergeCell ref="AA50:AA51"/>
    <mergeCell ref="AB50:AB51"/>
    <mergeCell ref="AC50:AC51"/>
    <mergeCell ref="AD50:AD51"/>
    <mergeCell ref="Q50:Q51"/>
    <mergeCell ref="R50:R51"/>
    <mergeCell ref="S50:S51"/>
    <mergeCell ref="T50:X51"/>
    <mergeCell ref="Y50:Y51"/>
    <mergeCell ref="Z50:Z51"/>
    <mergeCell ref="K50:K51"/>
    <mergeCell ref="L50:L51"/>
    <mergeCell ref="AH48:AH49"/>
    <mergeCell ref="AI48:AI49"/>
    <mergeCell ref="AJ48:AJ49"/>
    <mergeCell ref="AK48:AO49"/>
    <mergeCell ref="AE48:AE49"/>
    <mergeCell ref="AF48:AF49"/>
    <mergeCell ref="AG50:AG51"/>
    <mergeCell ref="AH50:AH51"/>
    <mergeCell ref="AI50:AI51"/>
    <mergeCell ref="AJ50:AJ51"/>
    <mergeCell ref="AK50:AO51"/>
    <mergeCell ref="AE50:AE51"/>
    <mergeCell ref="AF50:AF51"/>
    <mergeCell ref="C50:D51"/>
    <mergeCell ref="E50:F51"/>
    <mergeCell ref="H50:H51"/>
    <mergeCell ref="I50:I51"/>
    <mergeCell ref="J50:J51"/>
    <mergeCell ref="AA48:AA49"/>
    <mergeCell ref="AB48:AB49"/>
    <mergeCell ref="AC48:AC49"/>
    <mergeCell ref="AD48:AD49"/>
    <mergeCell ref="Q48:Q49"/>
    <mergeCell ref="R48:R49"/>
    <mergeCell ref="S48:S49"/>
    <mergeCell ref="T48:X49"/>
    <mergeCell ref="Y48:Y49"/>
    <mergeCell ref="Z48:Z49"/>
    <mergeCell ref="K48:K49"/>
    <mergeCell ref="L48:L49"/>
    <mergeCell ref="M48:M49"/>
    <mergeCell ref="N48:N49"/>
    <mergeCell ref="O48:O49"/>
    <mergeCell ref="P48:P49"/>
    <mergeCell ref="M50:M51"/>
    <mergeCell ref="N50:N51"/>
    <mergeCell ref="O50:O51"/>
    <mergeCell ref="AK46:AO47"/>
    <mergeCell ref="C48:D49"/>
    <mergeCell ref="E48:F49"/>
    <mergeCell ref="H48:H49"/>
    <mergeCell ref="I48:I49"/>
    <mergeCell ref="J48:J49"/>
    <mergeCell ref="AA46:AA47"/>
    <mergeCell ref="AB46:AB47"/>
    <mergeCell ref="AC46:AC47"/>
    <mergeCell ref="AD46:AD47"/>
    <mergeCell ref="AE46:AE47"/>
    <mergeCell ref="AF46:AF47"/>
    <mergeCell ref="Q46:Q47"/>
    <mergeCell ref="R46:R47"/>
    <mergeCell ref="S46:S47"/>
    <mergeCell ref="T46:X47"/>
    <mergeCell ref="Y46:Y47"/>
    <mergeCell ref="Z46:Z47"/>
    <mergeCell ref="K46:K47"/>
    <mergeCell ref="L46:L47"/>
    <mergeCell ref="N46:N47"/>
    <mergeCell ref="O46:O47"/>
    <mergeCell ref="P46:P47"/>
    <mergeCell ref="C46:D47"/>
    <mergeCell ref="AF44:AF45"/>
    <mergeCell ref="AG44:AG45"/>
    <mergeCell ref="AH44:AH45"/>
    <mergeCell ref="AI44:AI45"/>
    <mergeCell ref="AJ44:AJ45"/>
    <mergeCell ref="Z44:Z45"/>
    <mergeCell ref="AA44:AA45"/>
    <mergeCell ref="AG46:AG47"/>
    <mergeCell ref="AH46:AH47"/>
    <mergeCell ref="AI46:AI47"/>
    <mergeCell ref="AJ46:AJ47"/>
    <mergeCell ref="E46:F47"/>
    <mergeCell ref="H46:H47"/>
    <mergeCell ref="I46:I47"/>
    <mergeCell ref="J46:J47"/>
    <mergeCell ref="Q44:Q45"/>
    <mergeCell ref="R44:R45"/>
    <mergeCell ref="S44:S45"/>
    <mergeCell ref="Y44:Y45"/>
    <mergeCell ref="K44:K45"/>
    <mergeCell ref="L44:L45"/>
    <mergeCell ref="M44:M45"/>
    <mergeCell ref="N44:N45"/>
    <mergeCell ref="O44:O45"/>
    <mergeCell ref="P44:P45"/>
    <mergeCell ref="X42:X45"/>
    <mergeCell ref="Y42:Z43"/>
    <mergeCell ref="H42:I43"/>
    <mergeCell ref="J42:K43"/>
    <mergeCell ref="L42:M43"/>
    <mergeCell ref="N42:O43"/>
    <mergeCell ref="P42:Q43"/>
    <mergeCell ref="R42:S43"/>
    <mergeCell ref="M46:M47"/>
    <mergeCell ref="AL42:AL45"/>
    <mergeCell ref="AM42:AM45"/>
    <mergeCell ref="AN42:AN45"/>
    <mergeCell ref="AO42:AO45"/>
    <mergeCell ref="A44:B51"/>
    <mergeCell ref="C44:D45"/>
    <mergeCell ref="E44:F45"/>
    <mergeCell ref="H44:H45"/>
    <mergeCell ref="I44:I45"/>
    <mergeCell ref="J44:J45"/>
    <mergeCell ref="AA42:AB43"/>
    <mergeCell ref="AC42:AD43"/>
    <mergeCell ref="AE42:AF43"/>
    <mergeCell ref="AG42:AH43"/>
    <mergeCell ref="AI42:AJ43"/>
    <mergeCell ref="AK42:AK45"/>
    <mergeCell ref="AB44:AB45"/>
    <mergeCell ref="AC44:AC45"/>
    <mergeCell ref="AD44:AD45"/>
    <mergeCell ref="AE44:AE45"/>
    <mergeCell ref="T42:T45"/>
    <mergeCell ref="U42:U45"/>
    <mergeCell ref="V42:V45"/>
    <mergeCell ref="W42:W45"/>
    <mergeCell ref="P40:Q41"/>
    <mergeCell ref="R40:S41"/>
    <mergeCell ref="Y40:Z41"/>
    <mergeCell ref="AA40:AB41"/>
    <mergeCell ref="AC40:AD41"/>
    <mergeCell ref="AI38:AJ39"/>
    <mergeCell ref="AK38:AK41"/>
    <mergeCell ref="AL38:AL41"/>
    <mergeCell ref="P38:Q39"/>
    <mergeCell ref="R38:S39"/>
    <mergeCell ref="T38:T41"/>
    <mergeCell ref="U38:U41"/>
    <mergeCell ref="V38:V41"/>
    <mergeCell ref="W38:W41"/>
    <mergeCell ref="AM38:AM41"/>
    <mergeCell ref="AN38:AN41"/>
    <mergeCell ref="AO38:AO41"/>
    <mergeCell ref="AI40:AJ41"/>
    <mergeCell ref="X38:X41"/>
    <mergeCell ref="Y38:Z39"/>
    <mergeCell ref="AA38:AB39"/>
    <mergeCell ref="AC38:AD39"/>
    <mergeCell ref="AE38:AF39"/>
    <mergeCell ref="AG38:AH39"/>
    <mergeCell ref="AE40:AF41"/>
    <mergeCell ref="AG40:AH41"/>
    <mergeCell ref="B38:B43"/>
    <mergeCell ref="C38:F39"/>
    <mergeCell ref="H38:I39"/>
    <mergeCell ref="J38:K39"/>
    <mergeCell ref="L38:M39"/>
    <mergeCell ref="N38:O39"/>
    <mergeCell ref="C40:F43"/>
    <mergeCell ref="H40:I41"/>
    <mergeCell ref="J40:K41"/>
    <mergeCell ref="L40:M41"/>
    <mergeCell ref="N40:O41"/>
    <mergeCell ref="B36:F37"/>
    <mergeCell ref="H36:I37"/>
    <mergeCell ref="J36:K37"/>
    <mergeCell ref="L36:M37"/>
    <mergeCell ref="N36:O37"/>
    <mergeCell ref="P36:Q37"/>
    <mergeCell ref="R36:S37"/>
    <mergeCell ref="Y36:Z37"/>
    <mergeCell ref="AA36:AB37"/>
    <mergeCell ref="AM34:AM37"/>
    <mergeCell ref="AN34:AN37"/>
    <mergeCell ref="AG36:AH37"/>
    <mergeCell ref="AI36:AJ37"/>
    <mergeCell ref="W34:W37"/>
    <mergeCell ref="X34:X37"/>
    <mergeCell ref="Y34:Z35"/>
    <mergeCell ref="AA34:AB35"/>
    <mergeCell ref="AC34:AD35"/>
    <mergeCell ref="AE34:AF35"/>
    <mergeCell ref="AC36:AD37"/>
    <mergeCell ref="AE36:AF37"/>
    <mergeCell ref="AB32:AG33"/>
    <mergeCell ref="AH32:AJ33"/>
    <mergeCell ref="AK32:AO33"/>
    <mergeCell ref="A34:A43"/>
    <mergeCell ref="B34:F35"/>
    <mergeCell ref="H34:I35"/>
    <mergeCell ref="J34:K35"/>
    <mergeCell ref="L34:M35"/>
    <mergeCell ref="N34:O35"/>
    <mergeCell ref="P34:Q35"/>
    <mergeCell ref="G32:G51"/>
    <mergeCell ref="H32:J33"/>
    <mergeCell ref="K32:P33"/>
    <mergeCell ref="Q32:R33"/>
    <mergeCell ref="T32:X33"/>
    <mergeCell ref="Z32:AA33"/>
    <mergeCell ref="R34:S35"/>
    <mergeCell ref="T34:T37"/>
    <mergeCell ref="U34:U37"/>
    <mergeCell ref="V34:V37"/>
    <mergeCell ref="AG34:AH35"/>
    <mergeCell ref="AI34:AJ35"/>
    <mergeCell ref="AK34:AK37"/>
    <mergeCell ref="AL34:AL37"/>
    <mergeCell ref="AH29:AH30"/>
    <mergeCell ref="AI29:AI30"/>
    <mergeCell ref="AJ29:AJ30"/>
    <mergeCell ref="AK29:AO30"/>
    <mergeCell ref="AK11:AO12"/>
    <mergeCell ref="H11:J12"/>
    <mergeCell ref="AH11:AJ12"/>
    <mergeCell ref="Q11:R12"/>
    <mergeCell ref="Z11:AA12"/>
    <mergeCell ref="K11:P12"/>
    <mergeCell ref="AK27:AO28"/>
    <mergeCell ref="Y29:Y30"/>
    <mergeCell ref="Z29:Z30"/>
    <mergeCell ref="AA29:AA30"/>
    <mergeCell ref="AB29:AB30"/>
    <mergeCell ref="AC29:AC30"/>
    <mergeCell ref="AD29:AD30"/>
    <mergeCell ref="AE29:AE30"/>
    <mergeCell ref="AF29:AF30"/>
    <mergeCell ref="AG29:AG30"/>
    <mergeCell ref="AE27:AE28"/>
    <mergeCell ref="AF27:AF28"/>
    <mergeCell ref="AG27:AG28"/>
    <mergeCell ref="AH27:AH28"/>
    <mergeCell ref="AK25:AO26"/>
    <mergeCell ref="Y27:Y28"/>
    <mergeCell ref="Z27:Z28"/>
    <mergeCell ref="AA27:AA28"/>
    <mergeCell ref="AB27:AB28"/>
    <mergeCell ref="AC27:AC28"/>
    <mergeCell ref="AD27:AD28"/>
    <mergeCell ref="Y25:Y26"/>
    <mergeCell ref="Z25:Z26"/>
    <mergeCell ref="AA25:AA26"/>
    <mergeCell ref="AB25:AB26"/>
    <mergeCell ref="AC25:AC26"/>
    <mergeCell ref="AD25:AD26"/>
    <mergeCell ref="AE25:AE26"/>
    <mergeCell ref="AF25:AF26"/>
    <mergeCell ref="AG25:AG26"/>
    <mergeCell ref="Y21:Z22"/>
    <mergeCell ref="AA21:AB22"/>
    <mergeCell ref="AC21:AD22"/>
    <mergeCell ref="AE21:AF22"/>
    <mergeCell ref="AG21:AH22"/>
    <mergeCell ref="AI21:AJ22"/>
    <mergeCell ref="AI27:AI28"/>
    <mergeCell ref="AJ27:AJ28"/>
    <mergeCell ref="AH25:AH26"/>
    <mergeCell ref="AI25:AI26"/>
    <mergeCell ref="AJ25:AJ26"/>
    <mergeCell ref="AA23:AA24"/>
    <mergeCell ref="AB23:AB24"/>
    <mergeCell ref="AC23:AC24"/>
    <mergeCell ref="AJ23:AJ24"/>
    <mergeCell ref="AD23:AD24"/>
    <mergeCell ref="AE23:AE24"/>
    <mergeCell ref="AF23:AF24"/>
    <mergeCell ref="AG23:AG24"/>
    <mergeCell ref="AH23:AH24"/>
    <mergeCell ref="AI23:AI24"/>
    <mergeCell ref="AK17:AK20"/>
    <mergeCell ref="AL17:AL20"/>
    <mergeCell ref="AK21:AK24"/>
    <mergeCell ref="AL21:AL24"/>
    <mergeCell ref="AM17:AM20"/>
    <mergeCell ref="AN17:AN20"/>
    <mergeCell ref="AO17:AO20"/>
    <mergeCell ref="Y19:Z20"/>
    <mergeCell ref="AA19:AB20"/>
    <mergeCell ref="AC19:AD20"/>
    <mergeCell ref="AE19:AF20"/>
    <mergeCell ref="AG19:AH20"/>
    <mergeCell ref="Y17:Z18"/>
    <mergeCell ref="AA17:AB18"/>
    <mergeCell ref="AC17:AD18"/>
    <mergeCell ref="AE17:AF18"/>
    <mergeCell ref="AG17:AH18"/>
    <mergeCell ref="AI17:AJ18"/>
    <mergeCell ref="AI19:AJ20"/>
    <mergeCell ref="AM21:AM24"/>
    <mergeCell ref="AN21:AN24"/>
    <mergeCell ref="AO21:AO24"/>
    <mergeCell ref="Y23:Y24"/>
    <mergeCell ref="Z23:Z24"/>
    <mergeCell ref="AM13:AM16"/>
    <mergeCell ref="AN13:AN16"/>
    <mergeCell ref="AO13:AO16"/>
    <mergeCell ref="T11:X12"/>
    <mergeCell ref="Y13:Z14"/>
    <mergeCell ref="AA13:AB14"/>
    <mergeCell ref="AC13:AD14"/>
    <mergeCell ref="AE13:AF14"/>
    <mergeCell ref="AG13:AH14"/>
    <mergeCell ref="AB11:AG12"/>
    <mergeCell ref="X13:X16"/>
    <mergeCell ref="U13:U16"/>
    <mergeCell ref="V13:V16"/>
    <mergeCell ref="W13:W16"/>
    <mergeCell ref="T13:T16"/>
    <mergeCell ref="Y15:Z16"/>
    <mergeCell ref="AA15:AB16"/>
    <mergeCell ref="AC15:AD16"/>
    <mergeCell ref="AE15:AF16"/>
    <mergeCell ref="AG15:AH16"/>
    <mergeCell ref="AI15:AJ16"/>
    <mergeCell ref="AI13:AJ14"/>
    <mergeCell ref="AK13:AK16"/>
    <mergeCell ref="AL13:AL16"/>
    <mergeCell ref="U17:U20"/>
    <mergeCell ref="V17:V20"/>
    <mergeCell ref="W17:W20"/>
    <mergeCell ref="X17:X20"/>
    <mergeCell ref="U21:U24"/>
    <mergeCell ref="V21:V24"/>
    <mergeCell ref="W21:W24"/>
    <mergeCell ref="X21:X24"/>
    <mergeCell ref="Q29:Q30"/>
    <mergeCell ref="R29:R30"/>
    <mergeCell ref="S29:S30"/>
    <mergeCell ref="T25:X26"/>
    <mergeCell ref="T27:X28"/>
    <mergeCell ref="T29:X30"/>
    <mergeCell ref="S27:S28"/>
    <mergeCell ref="S25:S26"/>
    <mergeCell ref="T21:T24"/>
    <mergeCell ref="T17:T2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N23:N24"/>
    <mergeCell ref="O23:O24"/>
    <mergeCell ref="P23:P24"/>
    <mergeCell ref="M27:M28"/>
    <mergeCell ref="N27:N28"/>
    <mergeCell ref="O27:O28"/>
    <mergeCell ref="P27:P28"/>
    <mergeCell ref="Q27:Q28"/>
    <mergeCell ref="R27:R28"/>
    <mergeCell ref="O25:O26"/>
    <mergeCell ref="P25:P26"/>
    <mergeCell ref="Q25:Q26"/>
    <mergeCell ref="R25:R26"/>
    <mergeCell ref="N19:O20"/>
    <mergeCell ref="P19:Q20"/>
    <mergeCell ref="R19:S20"/>
    <mergeCell ref="H27:H28"/>
    <mergeCell ref="I27:I28"/>
    <mergeCell ref="J27:J28"/>
    <mergeCell ref="K27:K28"/>
    <mergeCell ref="L27:L28"/>
    <mergeCell ref="Q23:Q24"/>
    <mergeCell ref="R23:R24"/>
    <mergeCell ref="S23:S24"/>
    <mergeCell ref="H25:H26"/>
    <mergeCell ref="I25:I26"/>
    <mergeCell ref="J25:J26"/>
    <mergeCell ref="K25:K26"/>
    <mergeCell ref="L25:L26"/>
    <mergeCell ref="M25:M26"/>
    <mergeCell ref="N25:N26"/>
    <mergeCell ref="H23:H24"/>
    <mergeCell ref="I23:I24"/>
    <mergeCell ref="J23:J24"/>
    <mergeCell ref="K23:K24"/>
    <mergeCell ref="L23:L24"/>
    <mergeCell ref="M23:M24"/>
    <mergeCell ref="C4:AJ4"/>
    <mergeCell ref="AK4:BF4"/>
    <mergeCell ref="C23:D24"/>
    <mergeCell ref="C25:D26"/>
    <mergeCell ref="C27:D28"/>
    <mergeCell ref="C29:D30"/>
    <mergeCell ref="E23:F24"/>
    <mergeCell ref="E25:F26"/>
    <mergeCell ref="E27:F28"/>
    <mergeCell ref="E29:F30"/>
    <mergeCell ref="R13:S14"/>
    <mergeCell ref="H15:I16"/>
    <mergeCell ref="J15:K16"/>
    <mergeCell ref="L15:M16"/>
    <mergeCell ref="N15:O16"/>
    <mergeCell ref="P15:Q16"/>
    <mergeCell ref="R15:S16"/>
    <mergeCell ref="G11:G30"/>
    <mergeCell ref="H13:I14"/>
    <mergeCell ref="J13:K14"/>
    <mergeCell ref="L13:M14"/>
    <mergeCell ref="N13:O14"/>
    <mergeCell ref="P13:Q14"/>
    <mergeCell ref="H17:I18"/>
    <mergeCell ref="BN68:BV70"/>
    <mergeCell ref="BW68:CA70"/>
    <mergeCell ref="A13:A22"/>
    <mergeCell ref="B13:F14"/>
    <mergeCell ref="B15:F16"/>
    <mergeCell ref="C17:F18"/>
    <mergeCell ref="C19:F22"/>
    <mergeCell ref="B17:B22"/>
    <mergeCell ref="AQ53:AS54"/>
    <mergeCell ref="A23:B30"/>
    <mergeCell ref="J17:K18"/>
    <mergeCell ref="L17:M18"/>
    <mergeCell ref="N17:O18"/>
    <mergeCell ref="H21:I22"/>
    <mergeCell ref="J21:K22"/>
    <mergeCell ref="L21:M22"/>
    <mergeCell ref="N21:O22"/>
    <mergeCell ref="P21:Q22"/>
    <mergeCell ref="R21:S22"/>
    <mergeCell ref="P17:Q18"/>
    <mergeCell ref="R17:S18"/>
    <mergeCell ref="H19:I20"/>
    <mergeCell ref="J19:K20"/>
    <mergeCell ref="L19:M20"/>
  </mergeCells>
  <phoneticPr fontId="1"/>
  <conditionalFormatting sqref="AR7:AW9 AY7:BD9 BJ12:BO13 BT12:BY13">
    <cfRule type="cellIs" dxfId="0" priority="1" stopIfTrue="1" operator="equal">
      <formula>0</formula>
    </cfRule>
  </conditionalFormatting>
  <printOptions horizontalCentered="1" verticalCentered="1"/>
  <pageMargins left="0.31496062992125984" right="0.11811023622047245" top="0.35433070866141736" bottom="0.35433070866141736" header="0.31496062992125984" footer="0.31496062992125984"/>
  <pageSetup paperSize="8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zoomScale="70" zoomScaleNormal="70" workbookViewId="0">
      <selection activeCell="R32" sqref="R32"/>
    </sheetView>
  </sheetViews>
  <sheetFormatPr defaultRowHeight="13.5"/>
  <cols>
    <col min="2" max="2" width="13.625" customWidth="1"/>
    <col min="3" max="5" width="4.25" customWidth="1"/>
    <col min="6" max="7" width="2.375" customWidth="1"/>
    <col min="8" max="8" width="4.5" customWidth="1"/>
    <col min="9" max="9" width="4.625" customWidth="1"/>
    <col min="10" max="10" width="4.75" customWidth="1"/>
    <col min="11" max="13" width="4.25" customWidth="1"/>
    <col min="21" max="21" width="29.125" customWidth="1"/>
  </cols>
  <sheetData>
    <row r="1" spans="1:21" ht="29.25" thickBot="1">
      <c r="A1" s="37" t="s">
        <v>219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21">
      <c r="N2" s="58"/>
      <c r="O2" s="800" t="s">
        <v>154</v>
      </c>
      <c r="P2" s="801"/>
      <c r="Q2" s="801"/>
      <c r="R2" s="802"/>
      <c r="S2" s="803" t="s">
        <v>166</v>
      </c>
      <c r="T2" s="806" t="s">
        <v>167</v>
      </c>
      <c r="U2" s="863" t="s">
        <v>173</v>
      </c>
    </row>
    <row r="3" spans="1:21" ht="14.25">
      <c r="N3" s="70" t="s">
        <v>153</v>
      </c>
      <c r="O3" s="242" t="s">
        <v>141</v>
      </c>
      <c r="P3" s="241" t="s">
        <v>141</v>
      </c>
      <c r="Q3" s="242" t="s">
        <v>118</v>
      </c>
      <c r="R3" s="243" t="s">
        <v>118</v>
      </c>
      <c r="S3" s="804"/>
      <c r="T3" s="807"/>
      <c r="U3" s="864"/>
    </row>
    <row r="4" spans="1:21" ht="15" thickBot="1">
      <c r="A4" t="s">
        <v>141</v>
      </c>
      <c r="B4" s="113" t="s">
        <v>118</v>
      </c>
      <c r="C4" s="363" t="s">
        <v>192</v>
      </c>
      <c r="D4" s="363"/>
      <c r="E4" s="363" t="s">
        <v>150</v>
      </c>
      <c r="F4" s="363"/>
      <c r="G4" s="363"/>
      <c r="H4" s="363"/>
      <c r="I4" s="363"/>
      <c r="J4" s="363"/>
      <c r="N4" s="74"/>
      <c r="O4" s="239" t="s">
        <v>168</v>
      </c>
      <c r="P4" s="238" t="s">
        <v>169</v>
      </c>
      <c r="Q4" s="239" t="s">
        <v>168</v>
      </c>
      <c r="R4" s="240" t="s">
        <v>169</v>
      </c>
      <c r="S4" s="805"/>
      <c r="T4" s="808"/>
      <c r="U4" s="865"/>
    </row>
    <row r="5" spans="1:21" ht="15.75" thickTop="1" thickBot="1">
      <c r="A5" s="862">
        <v>1</v>
      </c>
      <c r="B5" s="859" t="s">
        <v>271</v>
      </c>
      <c r="C5" s="45"/>
      <c r="D5" s="45"/>
      <c r="E5" s="45"/>
      <c r="F5" s="45"/>
      <c r="G5" s="45"/>
      <c r="H5" s="45"/>
      <c r="I5" s="45"/>
      <c r="N5" s="73" t="s">
        <v>220</v>
      </c>
      <c r="O5" s="59">
        <v>2</v>
      </c>
      <c r="P5" s="36">
        <v>3</v>
      </c>
      <c r="Q5" s="64" t="str">
        <f t="shared" ref="Q5:R22" si="0">IF(O5=0,"",VLOOKUP(O5,$A$5:$B$77,2))</f>
        <v>亘理</v>
      </c>
      <c r="R5" s="65" t="str">
        <f t="shared" si="0"/>
        <v>東仙台</v>
      </c>
      <c r="S5" s="80"/>
      <c r="T5" s="81">
        <v>0.39583333333333331</v>
      </c>
      <c r="U5" s="97" t="s">
        <v>343</v>
      </c>
    </row>
    <row r="6" spans="1:21" ht="15" thickBot="1">
      <c r="A6" s="862"/>
      <c r="B6" s="859"/>
      <c r="C6" s="184"/>
      <c r="D6" s="184"/>
      <c r="E6" s="185"/>
      <c r="F6" s="186"/>
      <c r="G6" s="186"/>
      <c r="H6" s="45"/>
      <c r="I6" s="45"/>
      <c r="N6" s="71" t="s">
        <v>221</v>
      </c>
      <c r="O6" s="60">
        <v>4</v>
      </c>
      <c r="P6" s="62">
        <v>5</v>
      </c>
      <c r="Q6" s="66" t="str">
        <f t="shared" si="0"/>
        <v>不動堂</v>
      </c>
      <c r="R6" s="67" t="str">
        <f t="shared" si="0"/>
        <v>七郷</v>
      </c>
      <c r="S6" s="80"/>
      <c r="T6" s="77">
        <v>0.4513888888888889</v>
      </c>
      <c r="U6" s="97" t="s">
        <v>343</v>
      </c>
    </row>
    <row r="7" spans="1:21" ht="15" thickBot="1">
      <c r="A7" s="862">
        <v>2</v>
      </c>
      <c r="B7" s="859" t="s">
        <v>194</v>
      </c>
      <c r="C7" s="186"/>
      <c r="D7" s="187"/>
      <c r="E7" s="188" t="s">
        <v>222</v>
      </c>
      <c r="F7" s="189"/>
      <c r="G7" s="190"/>
      <c r="H7" s="45"/>
      <c r="I7" s="45"/>
      <c r="N7" s="71" t="s">
        <v>223</v>
      </c>
      <c r="O7" s="60">
        <v>10</v>
      </c>
      <c r="P7" s="62">
        <v>11</v>
      </c>
      <c r="Q7" s="66" t="str">
        <f t="shared" si="0"/>
        <v>面瀬</v>
      </c>
      <c r="R7" s="67" t="str">
        <f t="shared" si="0"/>
        <v>みどり台</v>
      </c>
      <c r="S7" s="80"/>
      <c r="T7" s="77">
        <v>0.5</v>
      </c>
      <c r="U7" s="97" t="s">
        <v>343</v>
      </c>
    </row>
    <row r="8" spans="1:21" ht="15" thickBot="1">
      <c r="A8" s="862"/>
      <c r="B8" s="859"/>
      <c r="C8" s="191" t="s">
        <v>224</v>
      </c>
      <c r="D8" s="54"/>
      <c r="E8" s="192"/>
      <c r="F8" s="193"/>
      <c r="G8" s="194"/>
      <c r="H8" s="45"/>
      <c r="I8" s="45"/>
      <c r="N8" s="71" t="s">
        <v>225</v>
      </c>
      <c r="O8" s="60">
        <v>12</v>
      </c>
      <c r="P8" s="62">
        <v>13</v>
      </c>
      <c r="Q8" s="66" t="str">
        <f t="shared" si="0"/>
        <v>宮</v>
      </c>
      <c r="R8" s="67" t="str">
        <f t="shared" si="0"/>
        <v>蛇田</v>
      </c>
      <c r="S8" s="80"/>
      <c r="T8" s="77">
        <v>0.54861111111111105</v>
      </c>
      <c r="U8" s="97" t="s">
        <v>343</v>
      </c>
    </row>
    <row r="9" spans="1:21" ht="15" thickBot="1">
      <c r="A9" s="862">
        <v>3</v>
      </c>
      <c r="B9" s="859" t="s">
        <v>272</v>
      </c>
      <c r="C9" s="195"/>
      <c r="D9" s="53"/>
      <c r="E9" s="184"/>
      <c r="F9" s="193"/>
      <c r="G9" s="194"/>
      <c r="H9" s="45"/>
      <c r="I9" s="45"/>
      <c r="N9" s="71" t="s">
        <v>226</v>
      </c>
      <c r="O9" s="60">
        <v>14</v>
      </c>
      <c r="P9" s="62">
        <v>15</v>
      </c>
      <c r="Q9" s="66" t="str">
        <f t="shared" si="0"/>
        <v>三本木</v>
      </c>
      <c r="R9" s="67" t="str">
        <f t="shared" si="0"/>
        <v>鶴が丘</v>
      </c>
      <c r="S9" s="80"/>
      <c r="T9" s="77">
        <v>0.59722222222222221</v>
      </c>
      <c r="U9" s="97" t="s">
        <v>343</v>
      </c>
    </row>
    <row r="10" spans="1:21" ht="15" thickBot="1">
      <c r="A10" s="862"/>
      <c r="B10" s="859"/>
      <c r="C10" s="186"/>
      <c r="D10" s="186"/>
      <c r="E10" s="187"/>
      <c r="F10" s="193" t="s">
        <v>227</v>
      </c>
      <c r="G10" s="194"/>
      <c r="H10" s="196"/>
      <c r="I10" s="47"/>
      <c r="N10" s="82" t="s">
        <v>228</v>
      </c>
      <c r="O10" s="83"/>
      <c r="P10" s="84"/>
      <c r="Q10" s="85" t="str">
        <f t="shared" si="0"/>
        <v/>
      </c>
      <c r="R10" s="86" t="str">
        <f t="shared" si="0"/>
        <v/>
      </c>
      <c r="S10" s="236"/>
      <c r="T10" s="163">
        <v>0.64583333333333337</v>
      </c>
      <c r="U10" s="97" t="s">
        <v>343</v>
      </c>
    </row>
    <row r="11" spans="1:21" ht="15" thickBot="1">
      <c r="A11" s="862">
        <v>4</v>
      </c>
      <c r="B11" s="859" t="s">
        <v>273</v>
      </c>
      <c r="C11" s="186"/>
      <c r="D11" s="186"/>
      <c r="E11" s="193"/>
      <c r="F11" s="193"/>
      <c r="G11" s="194"/>
      <c r="H11" s="167"/>
      <c r="I11" s="48"/>
      <c r="N11" s="87" t="s">
        <v>229</v>
      </c>
      <c r="O11" s="57">
        <v>30</v>
      </c>
      <c r="P11" s="88">
        <v>31</v>
      </c>
      <c r="Q11" s="89" t="str">
        <f t="shared" si="0"/>
        <v>田子</v>
      </c>
      <c r="R11" s="90" t="str">
        <f t="shared" si="0"/>
        <v>大沢</v>
      </c>
      <c r="S11" s="164"/>
      <c r="T11" s="165">
        <v>0.39583333333333331</v>
      </c>
      <c r="U11" s="97" t="s">
        <v>343</v>
      </c>
    </row>
    <row r="12" spans="1:21" ht="15" thickBot="1">
      <c r="A12" s="862"/>
      <c r="B12" s="859"/>
      <c r="C12" s="197" t="s">
        <v>233</v>
      </c>
      <c r="D12" s="54"/>
      <c r="E12" s="198"/>
      <c r="F12" s="193"/>
      <c r="G12" s="194"/>
      <c r="H12" s="167"/>
      <c r="I12" s="48"/>
      <c r="N12" s="71" t="s">
        <v>231</v>
      </c>
      <c r="O12" s="60">
        <v>28</v>
      </c>
      <c r="P12" s="62">
        <v>29</v>
      </c>
      <c r="Q12" s="66" t="str">
        <f t="shared" si="0"/>
        <v>利府</v>
      </c>
      <c r="R12" s="67" t="str">
        <f t="shared" si="0"/>
        <v>大衡</v>
      </c>
      <c r="S12" s="80"/>
      <c r="T12" s="77">
        <v>0.4513888888888889</v>
      </c>
      <c r="U12" s="97" t="s">
        <v>343</v>
      </c>
    </row>
    <row r="13" spans="1:21" ht="15" thickBot="1">
      <c r="A13" s="862">
        <v>5</v>
      </c>
      <c r="B13" s="859" t="s">
        <v>274</v>
      </c>
      <c r="C13" s="195"/>
      <c r="D13" s="53"/>
      <c r="E13" s="190"/>
      <c r="F13" s="193"/>
      <c r="G13" s="194"/>
      <c r="H13" s="167"/>
      <c r="I13" s="48"/>
      <c r="N13" s="71" t="s">
        <v>232</v>
      </c>
      <c r="O13" s="60">
        <v>26</v>
      </c>
      <c r="P13" s="62">
        <v>27</v>
      </c>
      <c r="Q13" s="66" t="str">
        <f t="shared" si="0"/>
        <v>岩沼西</v>
      </c>
      <c r="R13" s="67" t="str">
        <f t="shared" si="0"/>
        <v>塩竈二</v>
      </c>
      <c r="S13" s="80"/>
      <c r="T13" s="77">
        <v>0.5</v>
      </c>
      <c r="U13" s="97" t="s">
        <v>343</v>
      </c>
    </row>
    <row r="14" spans="1:21" ht="15" thickBot="1">
      <c r="A14" s="862"/>
      <c r="B14" s="859"/>
      <c r="C14" s="98"/>
      <c r="D14" s="199"/>
      <c r="E14" s="194" t="s">
        <v>233</v>
      </c>
      <c r="F14" s="200"/>
      <c r="G14" s="201"/>
      <c r="H14" s="167"/>
      <c r="I14" s="48"/>
      <c r="N14" s="71" t="s">
        <v>234</v>
      </c>
      <c r="O14" s="60">
        <v>18</v>
      </c>
      <c r="P14" s="62">
        <v>19</v>
      </c>
      <c r="Q14" s="66" t="str">
        <f t="shared" ref="Q14:Q15" si="1">IF(O14=0,"",VLOOKUP(O14,$A$5:$B$77,2))</f>
        <v>八木山</v>
      </c>
      <c r="R14" s="67" t="str">
        <f t="shared" ref="R14:R15" si="2">IF(P14=0,"",VLOOKUP(P14,$A$5:$B$77,2))</f>
        <v>将監</v>
      </c>
      <c r="S14" s="80"/>
      <c r="T14" s="77">
        <v>0.54861111111111105</v>
      </c>
      <c r="U14" s="97" t="s">
        <v>343</v>
      </c>
    </row>
    <row r="15" spans="1:21" ht="15" thickBot="1">
      <c r="A15" s="862">
        <v>6</v>
      </c>
      <c r="B15" s="859" t="s">
        <v>275</v>
      </c>
      <c r="C15" s="98"/>
      <c r="D15" s="193"/>
      <c r="E15" s="194"/>
      <c r="F15" s="189"/>
      <c r="G15" s="189"/>
      <c r="H15" s="112"/>
      <c r="I15" s="48"/>
      <c r="N15" s="71" t="s">
        <v>235</v>
      </c>
      <c r="O15" s="61">
        <v>16</v>
      </c>
      <c r="P15" s="63">
        <v>17</v>
      </c>
      <c r="Q15" s="68" t="str">
        <f t="shared" si="1"/>
        <v>栗原西</v>
      </c>
      <c r="R15" s="69" t="str">
        <f t="shared" si="2"/>
        <v>東和</v>
      </c>
      <c r="S15" s="80"/>
      <c r="T15" s="77">
        <v>0.59722222222222221</v>
      </c>
      <c r="U15" s="97" t="s">
        <v>343</v>
      </c>
    </row>
    <row r="16" spans="1:21" ht="15" thickBot="1">
      <c r="A16" s="862"/>
      <c r="B16" s="859"/>
      <c r="C16" s="202" t="s">
        <v>230</v>
      </c>
      <c r="D16" s="54"/>
      <c r="E16" s="203"/>
      <c r="F16" s="193"/>
      <c r="G16" s="193"/>
      <c r="H16" s="112"/>
      <c r="I16" s="48"/>
      <c r="J16" s="11"/>
      <c r="N16" s="72" t="s">
        <v>236</v>
      </c>
      <c r="O16" s="61"/>
      <c r="P16" s="63"/>
      <c r="Q16" s="68" t="str">
        <f t="shared" si="0"/>
        <v/>
      </c>
      <c r="R16" s="69" t="str">
        <f t="shared" si="0"/>
        <v/>
      </c>
      <c r="S16" s="237"/>
      <c r="T16" s="79">
        <v>0.64583333333333337</v>
      </c>
      <c r="U16" s="97" t="s">
        <v>343</v>
      </c>
    </row>
    <row r="17" spans="1:21" ht="15" customHeight="1" thickBot="1">
      <c r="A17" s="862">
        <v>7</v>
      </c>
      <c r="B17" s="859" t="s">
        <v>264</v>
      </c>
      <c r="C17" s="195"/>
      <c r="D17" s="53"/>
      <c r="E17" s="189"/>
      <c r="F17" s="193"/>
      <c r="G17" s="193"/>
      <c r="H17" s="112"/>
      <c r="I17" s="48"/>
      <c r="J17" s="11"/>
      <c r="N17" s="73" t="s">
        <v>237</v>
      </c>
      <c r="O17" s="59">
        <v>6</v>
      </c>
      <c r="P17" s="36">
        <v>7</v>
      </c>
      <c r="Q17" s="64" t="str">
        <f t="shared" si="0"/>
        <v>郡山</v>
      </c>
      <c r="R17" s="65" t="str">
        <f t="shared" si="0"/>
        <v>桃生</v>
      </c>
      <c r="S17" s="164"/>
      <c r="T17" s="165">
        <v>0.39583333333333331</v>
      </c>
      <c r="U17" s="97" t="s">
        <v>343</v>
      </c>
    </row>
    <row r="18" spans="1:21" ht="15" customHeight="1" thickBot="1">
      <c r="A18" s="862"/>
      <c r="B18" s="859"/>
      <c r="C18" s="204"/>
      <c r="D18" s="193"/>
      <c r="E18" s="193"/>
      <c r="F18" s="193"/>
      <c r="G18" s="193"/>
      <c r="H18" s="112"/>
      <c r="I18" s="48"/>
      <c r="J18" s="11"/>
      <c r="N18" s="71" t="s">
        <v>238</v>
      </c>
      <c r="O18" s="60">
        <v>8</v>
      </c>
      <c r="P18" s="62">
        <v>9</v>
      </c>
      <c r="Q18" s="66" t="str">
        <f t="shared" si="0"/>
        <v>広瀬・錦ケ丘</v>
      </c>
      <c r="R18" s="67" t="str">
        <f t="shared" si="0"/>
        <v>金津</v>
      </c>
      <c r="S18" s="80"/>
      <c r="T18" s="77">
        <v>0.4513888888888889</v>
      </c>
      <c r="U18" s="97" t="s">
        <v>343</v>
      </c>
    </row>
    <row r="19" spans="1:21" ht="15" customHeight="1" thickBot="1">
      <c r="A19" s="861">
        <v>8</v>
      </c>
      <c r="B19" s="859" t="s">
        <v>276</v>
      </c>
      <c r="C19" s="204"/>
      <c r="D19" s="193"/>
      <c r="E19" s="193"/>
      <c r="F19" s="193"/>
      <c r="G19" s="193"/>
      <c r="H19" s="112"/>
      <c r="I19" s="48"/>
      <c r="J19" s="11"/>
      <c r="N19" s="71" t="s">
        <v>239</v>
      </c>
      <c r="O19" s="60">
        <v>24</v>
      </c>
      <c r="P19" s="62">
        <v>25</v>
      </c>
      <c r="Q19" s="66" t="str">
        <f t="shared" si="0"/>
        <v>田尻</v>
      </c>
      <c r="R19" s="67" t="str">
        <f t="shared" si="0"/>
        <v>東豊</v>
      </c>
      <c r="S19" s="80"/>
      <c r="T19" s="77">
        <v>0.5</v>
      </c>
      <c r="U19" s="97" t="s">
        <v>343</v>
      </c>
    </row>
    <row r="20" spans="1:21" ht="15" customHeight="1" thickBot="1">
      <c r="A20" s="861"/>
      <c r="B20" s="859"/>
      <c r="C20" s="205" t="s">
        <v>215</v>
      </c>
      <c r="D20" s="54"/>
      <c r="E20" s="206"/>
      <c r="F20" s="193"/>
      <c r="G20" s="193"/>
      <c r="H20" s="112"/>
      <c r="I20" s="48"/>
      <c r="J20" s="11"/>
      <c r="N20" s="72" t="s">
        <v>240</v>
      </c>
      <c r="O20" s="61">
        <v>22</v>
      </c>
      <c r="P20" s="63">
        <v>23</v>
      </c>
      <c r="Q20" s="68" t="str">
        <f t="shared" si="0"/>
        <v>川崎</v>
      </c>
      <c r="R20" s="69" t="str">
        <f t="shared" si="0"/>
        <v>河南東</v>
      </c>
      <c r="S20" s="237"/>
      <c r="T20" s="79">
        <v>0.54861111111111105</v>
      </c>
      <c r="U20" s="97" t="s">
        <v>343</v>
      </c>
    </row>
    <row r="21" spans="1:21" ht="14.25" customHeight="1" thickBot="1">
      <c r="A21" s="861">
        <v>9</v>
      </c>
      <c r="B21" s="859" t="s">
        <v>247</v>
      </c>
      <c r="C21" s="195"/>
      <c r="D21" s="53"/>
      <c r="E21" s="190"/>
      <c r="F21" s="193"/>
      <c r="G21" s="193"/>
      <c r="H21" s="112"/>
      <c r="I21" s="48"/>
      <c r="J21" s="11"/>
      <c r="N21" s="73" t="s">
        <v>241</v>
      </c>
      <c r="O21" s="59">
        <v>20</v>
      </c>
      <c r="P21" s="36">
        <v>21</v>
      </c>
      <c r="Q21" s="64" t="str">
        <f t="shared" si="0"/>
        <v>津谷</v>
      </c>
      <c r="R21" s="65" t="str">
        <f t="shared" si="0"/>
        <v>小野田</v>
      </c>
      <c r="S21" s="237"/>
      <c r="T21" s="77">
        <v>0.59722222222222221</v>
      </c>
      <c r="U21" s="97" t="s">
        <v>343</v>
      </c>
    </row>
    <row r="22" spans="1:21" ht="14.25" customHeight="1" thickBot="1">
      <c r="A22" s="861"/>
      <c r="B22" s="859"/>
      <c r="C22" s="207"/>
      <c r="D22" s="187"/>
      <c r="E22" s="194" t="s">
        <v>242</v>
      </c>
      <c r="F22" s="193"/>
      <c r="G22" s="193"/>
      <c r="H22" s="187" t="s">
        <v>243</v>
      </c>
      <c r="I22" s="48"/>
      <c r="J22" s="11"/>
      <c r="N22" s="72" t="s">
        <v>244</v>
      </c>
      <c r="O22" s="61"/>
      <c r="P22" s="63"/>
      <c r="Q22" s="68" t="str">
        <f t="shared" si="0"/>
        <v/>
      </c>
      <c r="R22" s="69" t="str">
        <f t="shared" si="0"/>
        <v/>
      </c>
      <c r="S22" s="78"/>
      <c r="T22" s="79">
        <v>0.64583333333333337</v>
      </c>
      <c r="U22" s="244" t="s">
        <v>343</v>
      </c>
    </row>
    <row r="23" spans="1:21" ht="14.25" thickBot="1">
      <c r="A23" s="861">
        <v>10</v>
      </c>
      <c r="B23" s="859" t="s">
        <v>196</v>
      </c>
      <c r="C23" s="204"/>
      <c r="D23" s="193"/>
      <c r="E23" s="194"/>
      <c r="F23" s="189"/>
      <c r="G23" s="190"/>
      <c r="H23" s="112"/>
      <c r="I23" s="48"/>
      <c r="J23" s="208"/>
      <c r="K23" s="209"/>
    </row>
    <row r="24" spans="1:21" ht="14.25" thickBot="1">
      <c r="A24" s="861"/>
      <c r="B24" s="859"/>
      <c r="C24" s="191" t="s">
        <v>242</v>
      </c>
      <c r="D24" s="54"/>
      <c r="E24" s="203"/>
      <c r="F24" s="193"/>
      <c r="G24" s="194"/>
      <c r="H24" s="112"/>
      <c r="I24" s="48"/>
      <c r="J24" s="11"/>
      <c r="K24" s="210"/>
    </row>
    <row r="25" spans="1:21" ht="14.25" thickBot="1">
      <c r="A25" s="861">
        <v>11</v>
      </c>
      <c r="B25" s="859" t="s">
        <v>277</v>
      </c>
      <c r="C25" s="211"/>
      <c r="D25" s="53"/>
      <c r="E25" s="193"/>
      <c r="F25" s="193"/>
      <c r="G25" s="194"/>
      <c r="H25" s="212"/>
      <c r="I25" s="48"/>
      <c r="J25" s="11"/>
      <c r="K25" s="210"/>
      <c r="O25" t="s">
        <v>170</v>
      </c>
    </row>
    <row r="26" spans="1:21" ht="14.25" thickBot="1">
      <c r="A26" s="861"/>
      <c r="B26" s="859"/>
      <c r="C26" s="204"/>
      <c r="D26" s="193"/>
      <c r="E26" s="193"/>
      <c r="F26" s="193"/>
      <c r="G26" s="194"/>
      <c r="H26" s="212"/>
      <c r="I26" s="48"/>
      <c r="J26" s="11"/>
      <c r="K26" s="210"/>
      <c r="O26" t="s">
        <v>171</v>
      </c>
    </row>
    <row r="27" spans="1:21" ht="14.25" thickBot="1">
      <c r="A27" s="861">
        <v>12</v>
      </c>
      <c r="B27" s="859" t="s">
        <v>278</v>
      </c>
      <c r="C27" s="204"/>
      <c r="D27" s="112"/>
      <c r="E27" s="193"/>
      <c r="F27" s="193" t="s">
        <v>245</v>
      </c>
      <c r="G27" s="194"/>
      <c r="H27" s="196"/>
      <c r="I27" s="213"/>
      <c r="J27" s="11"/>
      <c r="K27" s="210"/>
    </row>
    <row r="28" spans="1:21" ht="14.25" thickBot="1">
      <c r="A28" s="861"/>
      <c r="B28" s="859"/>
      <c r="C28" s="205" t="s">
        <v>246</v>
      </c>
      <c r="D28" s="54"/>
      <c r="E28" s="206"/>
      <c r="F28" s="193"/>
      <c r="G28" s="194"/>
      <c r="H28" s="167"/>
      <c r="I28" s="214"/>
      <c r="J28" s="11"/>
      <c r="K28" s="210"/>
    </row>
    <row r="29" spans="1:21" ht="14.25" customHeight="1" thickBot="1">
      <c r="A29" s="861">
        <v>13</v>
      </c>
      <c r="B29" s="859" t="s">
        <v>174</v>
      </c>
      <c r="C29" s="211"/>
      <c r="D29" s="53"/>
      <c r="E29" s="190"/>
      <c r="F29" s="193"/>
      <c r="G29" s="194"/>
      <c r="H29" s="167"/>
      <c r="I29" s="169"/>
      <c r="J29" s="11"/>
      <c r="K29" s="210"/>
    </row>
    <row r="30" spans="1:21" ht="14.25" customHeight="1" thickBot="1">
      <c r="A30" s="861"/>
      <c r="B30" s="859"/>
      <c r="C30" s="204"/>
      <c r="D30" s="215"/>
      <c r="E30" s="194" t="s">
        <v>248</v>
      </c>
      <c r="F30" s="200"/>
      <c r="G30" s="201"/>
      <c r="H30" s="167"/>
      <c r="I30" s="169"/>
      <c r="J30" s="11"/>
      <c r="K30" s="210"/>
    </row>
    <row r="31" spans="1:21" ht="14.25" customHeight="1" thickBot="1">
      <c r="A31" s="861">
        <v>14</v>
      </c>
      <c r="B31" s="859" t="s">
        <v>279</v>
      </c>
      <c r="C31" s="204"/>
      <c r="D31" s="215"/>
      <c r="E31" s="216"/>
      <c r="F31" s="217"/>
      <c r="G31" s="112"/>
      <c r="H31" s="112"/>
      <c r="I31" s="169"/>
      <c r="J31" s="11"/>
      <c r="K31" s="210"/>
    </row>
    <row r="32" spans="1:21" ht="14.25" customHeight="1" thickBot="1">
      <c r="A32" s="861"/>
      <c r="B32" s="859"/>
      <c r="C32" s="205" t="s">
        <v>249</v>
      </c>
      <c r="D32" s="54"/>
      <c r="E32" s="218"/>
      <c r="F32" s="193"/>
      <c r="G32" s="193"/>
      <c r="H32" s="112"/>
      <c r="I32" s="169"/>
      <c r="J32" s="11"/>
      <c r="K32" s="210"/>
    </row>
    <row r="33" spans="1:19" ht="14.25" customHeight="1" thickBot="1">
      <c r="A33" s="861">
        <v>15</v>
      </c>
      <c r="B33" s="859" t="s">
        <v>287</v>
      </c>
      <c r="C33" s="195"/>
      <c r="D33" s="53"/>
      <c r="E33" s="217"/>
      <c r="F33" s="193"/>
      <c r="G33" s="193"/>
      <c r="H33" s="112"/>
      <c r="I33" s="169"/>
      <c r="J33" s="11"/>
      <c r="K33" s="210"/>
    </row>
    <row r="34" spans="1:19" ht="14.25" customHeight="1" thickBot="1">
      <c r="A34" s="861"/>
      <c r="B34" s="859"/>
      <c r="C34" s="219"/>
      <c r="D34" s="217"/>
      <c r="E34" s="215"/>
      <c r="F34" s="193"/>
      <c r="G34" s="193"/>
      <c r="H34" s="112"/>
      <c r="I34" s="169"/>
      <c r="J34" s="11"/>
      <c r="K34" s="210"/>
    </row>
    <row r="35" spans="1:19" ht="14.25" customHeight="1" thickBot="1">
      <c r="A35" s="858">
        <v>16</v>
      </c>
      <c r="B35" s="859" t="s">
        <v>184</v>
      </c>
      <c r="C35" s="219"/>
      <c r="D35" s="217"/>
      <c r="E35" s="217"/>
      <c r="F35" s="217"/>
      <c r="G35" s="112"/>
      <c r="H35" s="112"/>
      <c r="I35" s="169"/>
      <c r="J35" s="11"/>
      <c r="K35" s="210"/>
      <c r="R35" t="s">
        <v>250</v>
      </c>
      <c r="S35" t="s">
        <v>251</v>
      </c>
    </row>
    <row r="36" spans="1:19" ht="14.25" customHeight="1" thickBot="1">
      <c r="A36" s="858"/>
      <c r="B36" s="859"/>
      <c r="C36" s="220" t="s">
        <v>261</v>
      </c>
      <c r="D36" s="221"/>
      <c r="E36" s="222"/>
      <c r="F36" s="217"/>
      <c r="G36" s="112"/>
      <c r="H36" s="112"/>
      <c r="I36" s="169"/>
      <c r="J36" s="11"/>
      <c r="K36" s="210"/>
      <c r="R36" t="s">
        <v>252</v>
      </c>
      <c r="S36" t="s">
        <v>253</v>
      </c>
    </row>
    <row r="37" spans="1:19" ht="14.25" customHeight="1" thickBot="1">
      <c r="A37" s="858">
        <v>17</v>
      </c>
      <c r="B37" s="859" t="s">
        <v>280</v>
      </c>
      <c r="C37" s="223"/>
      <c r="D37" s="224"/>
      <c r="E37" s="225"/>
      <c r="F37" s="217"/>
      <c r="G37" s="215"/>
      <c r="H37" s="215" t="s">
        <v>255</v>
      </c>
      <c r="I37" s="169"/>
      <c r="J37" s="11"/>
      <c r="K37" s="226" t="s">
        <v>185</v>
      </c>
      <c r="R37" t="s">
        <v>256</v>
      </c>
      <c r="S37" t="s">
        <v>257</v>
      </c>
    </row>
    <row r="38" spans="1:19" ht="14.25" customHeight="1" thickBot="1">
      <c r="A38" s="858"/>
      <c r="B38" s="859"/>
      <c r="C38" s="219"/>
      <c r="D38" s="217"/>
      <c r="E38" s="216" t="s">
        <v>258</v>
      </c>
      <c r="F38" s="217"/>
      <c r="G38" s="112"/>
      <c r="H38" s="112"/>
      <c r="I38" s="170"/>
      <c r="J38" s="11"/>
      <c r="K38" s="210"/>
      <c r="R38" t="s">
        <v>259</v>
      </c>
      <c r="S38" t="s">
        <v>260</v>
      </c>
    </row>
    <row r="39" spans="1:19" ht="14.25" customHeight="1" thickBot="1">
      <c r="A39" s="858">
        <v>18</v>
      </c>
      <c r="B39" s="859" t="s">
        <v>281</v>
      </c>
      <c r="C39" s="219"/>
      <c r="D39" s="217"/>
      <c r="E39" s="216"/>
      <c r="F39" s="227"/>
      <c r="G39" s="47"/>
      <c r="H39" s="112"/>
      <c r="I39" s="169"/>
      <c r="J39" s="11"/>
      <c r="K39" s="210"/>
    </row>
    <row r="40" spans="1:19" ht="14.25" customHeight="1" thickBot="1">
      <c r="A40" s="858"/>
      <c r="B40" s="859"/>
      <c r="C40" s="220" t="s">
        <v>258</v>
      </c>
      <c r="D40" s="221"/>
      <c r="E40" s="218"/>
      <c r="F40" s="217"/>
      <c r="G40" s="48"/>
      <c r="H40" s="112"/>
      <c r="I40" s="169"/>
      <c r="J40" s="11"/>
      <c r="K40" s="210"/>
    </row>
    <row r="41" spans="1:19" ht="14.25" customHeight="1" thickBot="1">
      <c r="A41" s="858">
        <v>19</v>
      </c>
      <c r="B41" s="859" t="s">
        <v>282</v>
      </c>
      <c r="C41" s="223"/>
      <c r="D41" s="224"/>
      <c r="E41" s="215"/>
      <c r="F41" s="217"/>
      <c r="G41" s="48"/>
      <c r="H41" s="112"/>
      <c r="I41" s="169"/>
      <c r="J41" s="11"/>
      <c r="K41" s="210"/>
    </row>
    <row r="42" spans="1:19" ht="14.25" customHeight="1" thickBot="1">
      <c r="A42" s="858"/>
      <c r="B42" s="859"/>
      <c r="C42" s="219"/>
      <c r="D42" s="217"/>
      <c r="E42" s="215"/>
      <c r="F42" s="217" t="s">
        <v>262</v>
      </c>
      <c r="G42" s="48"/>
      <c r="H42" s="112"/>
      <c r="I42" s="169"/>
      <c r="J42" s="11"/>
      <c r="K42" s="210"/>
    </row>
    <row r="43" spans="1:19" ht="14.25" customHeight="1" thickBot="1">
      <c r="A43" s="858">
        <v>20</v>
      </c>
      <c r="B43" s="859" t="s">
        <v>283</v>
      </c>
      <c r="C43" s="219"/>
      <c r="D43" s="217"/>
      <c r="E43" s="215"/>
      <c r="F43" s="217"/>
      <c r="G43" s="48"/>
      <c r="H43" s="228"/>
      <c r="I43" s="47"/>
      <c r="J43" s="11"/>
      <c r="K43" s="210"/>
    </row>
    <row r="44" spans="1:19" ht="14.25" customHeight="1" thickBot="1">
      <c r="A44" s="858"/>
      <c r="B44" s="859"/>
      <c r="C44" s="220" t="s">
        <v>356</v>
      </c>
      <c r="D44" s="221"/>
      <c r="E44" s="222"/>
      <c r="F44" s="217"/>
      <c r="G44" s="48"/>
      <c r="H44" s="212"/>
      <c r="I44" s="48"/>
      <c r="J44" s="11"/>
      <c r="K44" s="210"/>
    </row>
    <row r="45" spans="1:19" ht="14.25" customHeight="1" thickBot="1">
      <c r="A45" s="858">
        <v>21</v>
      </c>
      <c r="B45" s="859" t="s">
        <v>284</v>
      </c>
      <c r="C45" s="223"/>
      <c r="D45" s="224"/>
      <c r="E45" s="221"/>
      <c r="F45" s="217"/>
      <c r="G45" s="48"/>
      <c r="H45" s="112"/>
      <c r="I45" s="48"/>
      <c r="J45" s="11"/>
      <c r="K45" s="210"/>
    </row>
    <row r="46" spans="1:19" ht="14.25" customHeight="1" thickBot="1">
      <c r="A46" s="858"/>
      <c r="B46" s="859"/>
      <c r="C46" s="219"/>
      <c r="D46" s="217"/>
      <c r="E46" s="216" t="s">
        <v>263</v>
      </c>
      <c r="F46" s="229"/>
      <c r="G46" s="49"/>
      <c r="H46" s="112"/>
      <c r="I46" s="48"/>
      <c r="J46" s="11"/>
      <c r="K46" s="210"/>
    </row>
    <row r="47" spans="1:19" ht="14.25" customHeight="1" thickBot="1">
      <c r="A47" s="858">
        <v>22</v>
      </c>
      <c r="B47" s="859" t="s">
        <v>285</v>
      </c>
      <c r="C47" s="219"/>
      <c r="D47" s="217"/>
      <c r="E47" s="216"/>
      <c r="F47" s="112"/>
      <c r="G47" s="112"/>
      <c r="H47" s="112"/>
      <c r="I47" s="48"/>
      <c r="J47" s="11"/>
      <c r="K47" s="210"/>
    </row>
    <row r="48" spans="1:19" ht="14.25" customHeight="1" thickBot="1">
      <c r="A48" s="858"/>
      <c r="B48" s="859"/>
      <c r="C48" s="220" t="s">
        <v>214</v>
      </c>
      <c r="D48" s="221"/>
      <c r="E48" s="166"/>
      <c r="F48" s="45"/>
      <c r="G48" s="45"/>
      <c r="H48" s="112"/>
      <c r="I48" s="48"/>
      <c r="J48" s="11"/>
      <c r="K48" s="210"/>
    </row>
    <row r="49" spans="1:11" ht="14.25" customHeight="1" thickBot="1">
      <c r="A49" s="858">
        <v>23</v>
      </c>
      <c r="B49" s="859" t="s">
        <v>286</v>
      </c>
      <c r="C49" s="223"/>
      <c r="D49" s="224"/>
      <c r="H49" s="112"/>
      <c r="I49" s="48"/>
      <c r="J49" s="11"/>
      <c r="K49" s="210"/>
    </row>
    <row r="50" spans="1:11" ht="14.25" customHeight="1" thickBot="1">
      <c r="A50" s="858"/>
      <c r="B50" s="859"/>
      <c r="C50" s="219"/>
      <c r="D50" s="215"/>
      <c r="E50" s="217"/>
      <c r="F50" s="215"/>
      <c r="G50" s="112"/>
      <c r="H50" s="215" t="s">
        <v>265</v>
      </c>
      <c r="I50" s="48"/>
      <c r="J50" s="11"/>
      <c r="K50" s="210"/>
    </row>
    <row r="51" spans="1:11" ht="14.25" customHeight="1" thickBot="1">
      <c r="A51" s="860">
        <v>24</v>
      </c>
      <c r="B51" s="859" t="s">
        <v>182</v>
      </c>
      <c r="C51" s="219"/>
      <c r="D51" s="217"/>
      <c r="E51" s="217"/>
      <c r="F51" s="112"/>
      <c r="G51" s="112"/>
      <c r="H51" s="112"/>
      <c r="I51" s="48"/>
      <c r="J51" s="11"/>
      <c r="K51" s="210"/>
    </row>
    <row r="52" spans="1:11" ht="14.25" customHeight="1" thickBot="1">
      <c r="A52" s="860"/>
      <c r="B52" s="859"/>
      <c r="C52" s="197" t="s">
        <v>198</v>
      </c>
      <c r="D52" s="54"/>
      <c r="E52" s="222"/>
      <c r="F52" s="217"/>
      <c r="G52" s="112"/>
      <c r="H52" s="112"/>
      <c r="I52" s="48"/>
      <c r="J52" s="11"/>
      <c r="K52" s="210"/>
    </row>
    <row r="53" spans="1:11" ht="14.25" customHeight="1" thickBot="1">
      <c r="A53" s="860">
        <v>25</v>
      </c>
      <c r="B53" s="859" t="s">
        <v>288</v>
      </c>
      <c r="C53" s="195"/>
      <c r="D53" s="53"/>
      <c r="E53" s="225"/>
      <c r="F53" s="217"/>
      <c r="G53" s="215"/>
      <c r="H53" s="11"/>
      <c r="I53" s="210"/>
      <c r="J53" s="11"/>
      <c r="K53" s="210"/>
    </row>
    <row r="54" spans="1:11" ht="14.25" customHeight="1" thickBot="1">
      <c r="A54" s="860"/>
      <c r="B54" s="859"/>
      <c r="E54" s="216" t="s">
        <v>254</v>
      </c>
      <c r="F54" s="217"/>
      <c r="G54" s="112"/>
      <c r="H54" s="11"/>
      <c r="I54" s="210"/>
      <c r="J54" s="230"/>
      <c r="K54" s="231"/>
    </row>
    <row r="55" spans="1:11" ht="14.25" customHeight="1" thickBot="1">
      <c r="A55" s="794">
        <v>26</v>
      </c>
      <c r="B55" s="859" t="s">
        <v>175</v>
      </c>
      <c r="E55" s="216"/>
      <c r="F55" s="227"/>
      <c r="G55" s="47"/>
      <c r="H55" s="232"/>
      <c r="I55" s="210"/>
    </row>
    <row r="56" spans="1:11" ht="14.25" customHeight="1" thickBot="1">
      <c r="A56" s="795"/>
      <c r="B56" s="859"/>
      <c r="C56" s="202" t="s">
        <v>263</v>
      </c>
      <c r="D56" s="54"/>
      <c r="E56" s="218"/>
      <c r="F56" s="217"/>
      <c r="G56" s="48"/>
      <c r="H56" s="11"/>
      <c r="I56" s="210"/>
    </row>
    <row r="57" spans="1:11" ht="14.25" customHeight="1" thickBot="1">
      <c r="A57" s="794">
        <v>27</v>
      </c>
      <c r="B57" s="859" t="s">
        <v>289</v>
      </c>
      <c r="C57" s="195"/>
      <c r="D57" s="53"/>
      <c r="E57" s="215"/>
      <c r="F57" s="217"/>
      <c r="G57" s="48"/>
      <c r="H57" s="11"/>
      <c r="I57" s="210"/>
    </row>
    <row r="58" spans="1:11" ht="14.25" customHeight="1" thickBot="1">
      <c r="A58" s="795"/>
      <c r="B58" s="859"/>
      <c r="E58" s="215"/>
      <c r="F58" s="217" t="s">
        <v>266</v>
      </c>
      <c r="G58" s="48"/>
      <c r="H58" s="11"/>
      <c r="I58" s="210"/>
    </row>
    <row r="59" spans="1:11" ht="14.25" customHeight="1" thickBot="1">
      <c r="A59" s="794">
        <v>28</v>
      </c>
      <c r="B59" s="859" t="s">
        <v>290</v>
      </c>
      <c r="E59" s="215"/>
      <c r="F59" s="217"/>
      <c r="G59" s="48"/>
      <c r="H59" s="230"/>
      <c r="I59" s="231"/>
    </row>
    <row r="60" spans="1:11" ht="14.25" customHeight="1" thickBot="1">
      <c r="A60" s="795"/>
      <c r="B60" s="859"/>
      <c r="C60" s="233" t="s">
        <v>268</v>
      </c>
      <c r="D60" s="54"/>
      <c r="E60" s="222"/>
      <c r="F60" s="217"/>
      <c r="G60" s="48"/>
      <c r="H60" s="208"/>
      <c r="I60" s="208"/>
    </row>
    <row r="61" spans="1:11" ht="14.25" thickBot="1">
      <c r="A61" s="860">
        <v>29</v>
      </c>
      <c r="B61" s="859" t="s">
        <v>183</v>
      </c>
      <c r="C61" s="195"/>
      <c r="D61" s="53"/>
      <c r="E61" s="221"/>
      <c r="F61" s="217"/>
      <c r="G61" s="48"/>
      <c r="H61" s="11"/>
      <c r="I61" s="11"/>
    </row>
    <row r="62" spans="1:11" ht="14.25" thickBot="1">
      <c r="A62" s="860"/>
      <c r="B62" s="859"/>
      <c r="E62" s="216" t="s">
        <v>269</v>
      </c>
      <c r="F62" s="229"/>
      <c r="G62" s="49"/>
      <c r="H62" s="11"/>
      <c r="I62" s="11"/>
    </row>
    <row r="63" spans="1:11" ht="14.25" thickBot="1">
      <c r="A63" s="860">
        <v>30</v>
      </c>
      <c r="B63" s="859" t="s">
        <v>291</v>
      </c>
      <c r="E63" s="216"/>
      <c r="F63" s="112"/>
      <c r="G63" s="112"/>
      <c r="H63" s="11"/>
      <c r="I63" s="11"/>
    </row>
    <row r="64" spans="1:11" ht="14.25" thickBot="1">
      <c r="A64" s="860"/>
      <c r="B64" s="859"/>
      <c r="C64" s="233" t="s">
        <v>270</v>
      </c>
      <c r="D64" s="54"/>
      <c r="E64" s="166"/>
      <c r="F64" s="45"/>
      <c r="G64" s="45"/>
    </row>
    <row r="65" spans="1:7" ht="14.25" thickBot="1">
      <c r="A65" s="860">
        <v>31</v>
      </c>
      <c r="B65" s="859" t="s">
        <v>267</v>
      </c>
      <c r="C65" s="195"/>
      <c r="D65" s="53"/>
    </row>
    <row r="66" spans="1:7" ht="14.25" thickBot="1">
      <c r="A66" s="860"/>
      <c r="B66" s="859"/>
      <c r="E66" s="99"/>
      <c r="F66" s="99"/>
      <c r="G66" s="99"/>
    </row>
    <row r="67" spans="1:7" ht="14.25" thickBot="1">
      <c r="A67" s="866">
        <v>32</v>
      </c>
      <c r="B67" s="867"/>
      <c r="C67" s="100"/>
      <c r="D67" s="11"/>
      <c r="E67" s="99"/>
      <c r="F67" s="99"/>
      <c r="G67" s="99"/>
    </row>
    <row r="68" spans="1:7" ht="14.25" thickBot="1">
      <c r="A68" s="866"/>
      <c r="B68" s="867"/>
      <c r="C68" s="234"/>
      <c r="D68" s="199"/>
      <c r="E68" s="99"/>
      <c r="F68" s="235"/>
      <c r="G68" s="235"/>
    </row>
    <row r="69" spans="1:7" ht="14.25" thickBot="1">
      <c r="A69" s="866">
        <v>33</v>
      </c>
      <c r="B69" s="867"/>
      <c r="C69" s="98"/>
      <c r="D69" s="99"/>
      <c r="E69" s="11"/>
      <c r="F69" s="11"/>
      <c r="G69" s="11"/>
    </row>
    <row r="70" spans="1:7" ht="14.25" thickBot="1">
      <c r="A70" s="866"/>
      <c r="B70" s="867"/>
      <c r="C70" s="101"/>
      <c r="D70" s="102"/>
      <c r="E70" s="11"/>
      <c r="F70" s="11"/>
      <c r="G70" s="11"/>
    </row>
    <row r="71" spans="1:7" ht="14.25" thickBot="1">
      <c r="A71" s="866">
        <v>34</v>
      </c>
      <c r="B71" s="867"/>
      <c r="C71" s="100"/>
      <c r="D71" s="11"/>
      <c r="E71" s="11"/>
      <c r="F71" s="11"/>
      <c r="G71" s="11"/>
    </row>
    <row r="72" spans="1:7" ht="14.25" thickBot="1">
      <c r="A72" s="866"/>
      <c r="B72" s="867"/>
      <c r="E72" s="11"/>
    </row>
    <row r="73" spans="1:7" ht="14.25" thickBot="1">
      <c r="A73" s="866">
        <v>35</v>
      </c>
      <c r="B73" s="867"/>
    </row>
    <row r="74" spans="1:7" ht="14.25" thickBot="1">
      <c r="A74" s="866"/>
      <c r="B74" s="867"/>
    </row>
    <row r="75" spans="1:7" ht="14.25" thickBot="1">
      <c r="A75" s="866">
        <v>36</v>
      </c>
      <c r="B75" s="867"/>
    </row>
    <row r="76" spans="1:7" ht="14.25" thickBot="1">
      <c r="A76" s="866"/>
      <c r="B76" s="867"/>
    </row>
  </sheetData>
  <mergeCells count="78">
    <mergeCell ref="A73:A74"/>
    <mergeCell ref="A75:A76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A63:A64"/>
    <mergeCell ref="A65:A66"/>
    <mergeCell ref="A67:A68"/>
    <mergeCell ref="A69:A70"/>
    <mergeCell ref="A71:A72"/>
    <mergeCell ref="A53:A54"/>
    <mergeCell ref="A55:A56"/>
    <mergeCell ref="A57:A58"/>
    <mergeCell ref="A59:A60"/>
    <mergeCell ref="A61:A62"/>
    <mergeCell ref="O2:R2"/>
    <mergeCell ref="S2:S4"/>
    <mergeCell ref="T2:T4"/>
    <mergeCell ref="U2:U4"/>
    <mergeCell ref="A5:A6"/>
    <mergeCell ref="B5:B6"/>
    <mergeCell ref="C4:D4"/>
    <mergeCell ref="E4:J4"/>
    <mergeCell ref="A7:A8"/>
    <mergeCell ref="B7:B8"/>
    <mergeCell ref="A9:A10"/>
    <mergeCell ref="B9:B10"/>
    <mergeCell ref="A11:A12"/>
    <mergeCell ref="B11:B12"/>
    <mergeCell ref="A13:A14"/>
    <mergeCell ref="B13:B14"/>
    <mergeCell ref="A15:A16"/>
    <mergeCell ref="B15:B16"/>
    <mergeCell ref="A17:A18"/>
    <mergeCell ref="B17:B18"/>
    <mergeCell ref="A19:A20"/>
    <mergeCell ref="B19:B20"/>
    <mergeCell ref="A21:A22"/>
    <mergeCell ref="B21:B22"/>
    <mergeCell ref="A33:A34"/>
    <mergeCell ref="B33:B34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51:A52"/>
    <mergeCell ref="B51:B52"/>
    <mergeCell ref="A41:A42"/>
    <mergeCell ref="B41:B42"/>
    <mergeCell ref="A43:A44"/>
    <mergeCell ref="B43:B44"/>
    <mergeCell ref="A45:A46"/>
    <mergeCell ref="B45:B46"/>
    <mergeCell ref="A47:A48"/>
    <mergeCell ref="B47:B48"/>
    <mergeCell ref="A49:A50"/>
    <mergeCell ref="B49:B50"/>
    <mergeCell ref="A35:A36"/>
    <mergeCell ref="B35:B36"/>
    <mergeCell ref="A37:A38"/>
    <mergeCell ref="B37:B38"/>
    <mergeCell ref="A39:A40"/>
    <mergeCell ref="B39:B40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zoomScale="70" zoomScaleNormal="70" workbookViewId="0">
      <selection activeCell="G28" sqref="G28:N29"/>
    </sheetView>
  </sheetViews>
  <sheetFormatPr defaultRowHeight="13.5"/>
  <cols>
    <col min="1" max="1" width="5.5" customWidth="1"/>
    <col min="2" max="2" width="11.375" customWidth="1"/>
    <col min="5" max="24" width="3.5" customWidth="1"/>
  </cols>
  <sheetData>
    <row r="1" spans="1:25" ht="48" customHeight="1" thickTop="1" thickBot="1">
      <c r="A1" s="868" t="s">
        <v>140</v>
      </c>
      <c r="B1" s="869"/>
      <c r="C1" s="869"/>
      <c r="E1" s="870">
        <f>IF男子!I1</f>
        <v>11</v>
      </c>
      <c r="F1" s="871"/>
      <c r="G1" s="871"/>
      <c r="H1" s="872"/>
      <c r="I1" s="41" t="s">
        <v>142</v>
      </c>
      <c r="J1" s="873" t="s">
        <v>144</v>
      </c>
      <c r="K1" s="363"/>
      <c r="L1" s="363"/>
      <c r="M1" s="26"/>
      <c r="N1" s="42" t="s">
        <v>143</v>
      </c>
      <c r="O1" s="870">
        <f>IF男子!R1</f>
        <v>12</v>
      </c>
      <c r="P1" s="871"/>
      <c r="Q1" s="871"/>
      <c r="R1" s="872"/>
    </row>
    <row r="2" spans="1:25" ht="58.5" customHeight="1" thickTop="1" thickBot="1">
      <c r="D2" s="874" t="s">
        <v>147</v>
      </c>
      <c r="E2" s="875"/>
      <c r="F2" s="875"/>
      <c r="G2" s="875"/>
      <c r="H2" s="875"/>
      <c r="I2" s="875"/>
      <c r="J2" s="875"/>
      <c r="K2" s="875"/>
      <c r="L2" s="875"/>
      <c r="M2" s="875"/>
      <c r="N2" s="875"/>
      <c r="O2" s="875"/>
      <c r="P2" s="875"/>
      <c r="Q2" s="875"/>
      <c r="R2" s="875"/>
      <c r="S2" s="875"/>
      <c r="T2" s="875"/>
      <c r="U2" s="875"/>
      <c r="V2" s="875"/>
      <c r="W2" s="875"/>
      <c r="X2" s="875"/>
      <c r="Y2" s="875"/>
    </row>
    <row r="3" spans="1:25">
      <c r="E3" s="876" t="s">
        <v>81</v>
      </c>
      <c r="F3" s="877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878" t="s">
        <v>81</v>
      </c>
      <c r="X3" s="879"/>
    </row>
    <row r="4" spans="1:25">
      <c r="C4" s="881"/>
      <c r="D4" s="882"/>
      <c r="E4" s="888" t="s">
        <v>47</v>
      </c>
      <c r="F4" s="361"/>
      <c r="G4" s="889" t="str">
        <f>HLOOKUP($E$1,出場チームメンバー表男子!$B$2:$CW$17,2,FALSE)</f>
        <v>不動堂</v>
      </c>
      <c r="H4" s="889"/>
      <c r="I4" s="889"/>
      <c r="J4" s="889"/>
      <c r="K4" s="889"/>
      <c r="L4" s="889"/>
      <c r="M4" s="365" t="s">
        <v>83</v>
      </c>
      <c r="N4" s="365"/>
      <c r="O4" s="365"/>
      <c r="P4" s="365"/>
      <c r="Q4" s="891" t="str">
        <f>HLOOKUP($O$1,出場チームメンバー表男子!$B$2:$CW$17,2,FALSE)</f>
        <v>古川西鹿島台</v>
      </c>
      <c r="R4" s="891"/>
      <c r="S4" s="891"/>
      <c r="T4" s="891"/>
      <c r="U4" s="891"/>
      <c r="V4" s="891"/>
      <c r="W4" s="361" t="s">
        <v>47</v>
      </c>
      <c r="X4" s="880"/>
    </row>
    <row r="5" spans="1:25" ht="14.25" thickBot="1">
      <c r="C5" s="881"/>
      <c r="D5" s="882"/>
      <c r="E5" s="888"/>
      <c r="F5" s="361"/>
      <c r="G5" s="890"/>
      <c r="H5" s="890"/>
      <c r="I5" s="890"/>
      <c r="J5" s="890"/>
      <c r="K5" s="890"/>
      <c r="L5" s="890"/>
      <c r="M5" s="35"/>
      <c r="N5" s="35"/>
      <c r="O5" s="11"/>
      <c r="P5" s="11"/>
      <c r="Q5" s="892"/>
      <c r="R5" s="892"/>
      <c r="S5" s="892"/>
      <c r="T5" s="892"/>
      <c r="U5" s="892"/>
      <c r="V5" s="892"/>
      <c r="W5" s="361"/>
      <c r="X5" s="880"/>
    </row>
    <row r="6" spans="1:25" ht="14.25" thickTop="1">
      <c r="C6" s="881"/>
      <c r="D6" s="882"/>
      <c r="E6" s="883" t="s">
        <v>3</v>
      </c>
      <c r="F6" s="340"/>
      <c r="G6" s="884" t="s">
        <v>190</v>
      </c>
      <c r="H6" s="346"/>
      <c r="I6" s="346"/>
      <c r="J6" s="346"/>
      <c r="K6" s="346"/>
      <c r="L6" s="346"/>
      <c r="M6" s="346"/>
      <c r="N6" s="885"/>
      <c r="O6" s="429" t="s">
        <v>3</v>
      </c>
      <c r="P6" s="340"/>
      <c r="Q6" s="340" t="s">
        <v>190</v>
      </c>
      <c r="R6" s="340"/>
      <c r="S6" s="340"/>
      <c r="T6" s="340"/>
      <c r="U6" s="340"/>
      <c r="V6" s="340"/>
      <c r="W6" s="340"/>
      <c r="X6" s="887"/>
    </row>
    <row r="7" spans="1:25">
      <c r="C7" s="881"/>
      <c r="D7" s="882"/>
      <c r="E7" s="538"/>
      <c r="F7" s="424"/>
      <c r="G7" s="534"/>
      <c r="H7" s="365"/>
      <c r="I7" s="365"/>
      <c r="J7" s="365"/>
      <c r="K7" s="365"/>
      <c r="L7" s="365"/>
      <c r="M7" s="365"/>
      <c r="N7" s="886"/>
      <c r="O7" s="430"/>
      <c r="P7" s="424"/>
      <c r="Q7" s="424"/>
      <c r="R7" s="424"/>
      <c r="S7" s="424"/>
      <c r="T7" s="424"/>
      <c r="U7" s="424"/>
      <c r="V7" s="424"/>
      <c r="W7" s="424"/>
      <c r="X7" s="539"/>
    </row>
    <row r="8" spans="1:25">
      <c r="C8" s="881"/>
      <c r="D8" s="882"/>
      <c r="E8" s="538" t="str">
        <f>HLOOKUP($E$1,出場チームメンバー表男子!$B$2:$CW$17,4,FALSE)</f>
        <v>①</v>
      </c>
      <c r="F8" s="424"/>
      <c r="G8" s="895">
        <f>HLOOKUP($E$1+100,出場チームメンバー表男子!$B$2:$CW$17,4,FALSE)</f>
        <v>0</v>
      </c>
      <c r="H8" s="553"/>
      <c r="I8" s="553"/>
      <c r="J8" s="553"/>
      <c r="K8" s="553"/>
      <c r="L8" s="553"/>
      <c r="M8" s="553"/>
      <c r="N8" s="896"/>
      <c r="O8" s="440" t="str">
        <f>HLOOKUP($O$1,出場チームメンバー表男子!$B$2:$CW$17,4,FALSE)</f>
        <v>①</v>
      </c>
      <c r="P8" s="441"/>
      <c r="Q8" s="424">
        <f>HLOOKUP($O$1+100,出場チームメンバー表男子!$B$2:$CW$17,4,FALSE)</f>
        <v>0</v>
      </c>
      <c r="R8" s="424"/>
      <c r="S8" s="424"/>
      <c r="T8" s="424"/>
      <c r="U8" s="424"/>
      <c r="V8" s="424"/>
      <c r="W8" s="424"/>
      <c r="X8" s="539"/>
    </row>
    <row r="9" spans="1:25">
      <c r="C9" s="881"/>
      <c r="D9" s="882"/>
      <c r="E9" s="538"/>
      <c r="F9" s="424"/>
      <c r="G9" s="534"/>
      <c r="H9" s="365"/>
      <c r="I9" s="365"/>
      <c r="J9" s="365"/>
      <c r="K9" s="365"/>
      <c r="L9" s="365"/>
      <c r="M9" s="365"/>
      <c r="N9" s="886"/>
      <c r="O9" s="442"/>
      <c r="P9" s="443"/>
      <c r="Q9" s="424"/>
      <c r="R9" s="424"/>
      <c r="S9" s="424"/>
      <c r="T9" s="424"/>
      <c r="U9" s="424"/>
      <c r="V9" s="424"/>
      <c r="W9" s="424"/>
      <c r="X9" s="539"/>
    </row>
    <row r="10" spans="1:25">
      <c r="C10" s="881"/>
      <c r="D10" s="882"/>
      <c r="E10" s="893">
        <f>HLOOKUP($E$1,出場チームメンバー表男子!$B$2:$CW$17,5,FALSE)</f>
        <v>2</v>
      </c>
      <c r="F10" s="441"/>
      <c r="G10" s="895">
        <f>HLOOKUP($E$1+100,出場チームメンバー表男子!$B$2:$CW$17,5,FALSE)</f>
        <v>0</v>
      </c>
      <c r="H10" s="553"/>
      <c r="I10" s="553"/>
      <c r="J10" s="553"/>
      <c r="K10" s="553"/>
      <c r="L10" s="553"/>
      <c r="M10" s="553"/>
      <c r="N10" s="896"/>
      <c r="O10" s="440">
        <f>HLOOKUP($O$1,出場チームメンバー表男子!$B$2:$CW$17,5,FALSE)</f>
        <v>2</v>
      </c>
      <c r="P10" s="441"/>
      <c r="Q10" s="424">
        <f>HLOOKUP($O$1+100,出場チームメンバー表男子!$B$2:$CW$17,5,FALSE)</f>
        <v>0</v>
      </c>
      <c r="R10" s="424"/>
      <c r="S10" s="424"/>
      <c r="T10" s="424"/>
      <c r="U10" s="424"/>
      <c r="V10" s="424"/>
      <c r="W10" s="424"/>
      <c r="X10" s="539"/>
    </row>
    <row r="11" spans="1:25">
      <c r="C11" s="881"/>
      <c r="D11" s="882"/>
      <c r="E11" s="894"/>
      <c r="F11" s="443"/>
      <c r="G11" s="534"/>
      <c r="H11" s="365"/>
      <c r="I11" s="365"/>
      <c r="J11" s="365"/>
      <c r="K11" s="365"/>
      <c r="L11" s="365"/>
      <c r="M11" s="365"/>
      <c r="N11" s="886"/>
      <c r="O11" s="442"/>
      <c r="P11" s="443"/>
      <c r="Q11" s="424"/>
      <c r="R11" s="424"/>
      <c r="S11" s="424"/>
      <c r="T11" s="424"/>
      <c r="U11" s="424"/>
      <c r="V11" s="424"/>
      <c r="W11" s="424"/>
      <c r="X11" s="539"/>
    </row>
    <row r="12" spans="1:25">
      <c r="C12" s="881"/>
      <c r="D12" s="882"/>
      <c r="E12" s="893">
        <f>HLOOKUP($E$1,出場チームメンバー表男子!$B$2:$CW$17,6,FALSE)</f>
        <v>3</v>
      </c>
      <c r="F12" s="441"/>
      <c r="G12" s="895">
        <f>HLOOKUP($E$1+100,出場チームメンバー表男子!$B$2:$CW$17,6,FALSE)</f>
        <v>0</v>
      </c>
      <c r="H12" s="553"/>
      <c r="I12" s="553"/>
      <c r="J12" s="553"/>
      <c r="K12" s="553"/>
      <c r="L12" s="553"/>
      <c r="M12" s="553"/>
      <c r="N12" s="896"/>
      <c r="O12" s="440">
        <f>HLOOKUP($O$1,出場チームメンバー表男子!$B$2:$CW$17,6,FALSE)</f>
        <v>3</v>
      </c>
      <c r="P12" s="441"/>
      <c r="Q12" s="424">
        <f>HLOOKUP($O$1+100,出場チームメンバー表男子!$B$2:$CW$17,6,FALSE)</f>
        <v>0</v>
      </c>
      <c r="R12" s="424"/>
      <c r="S12" s="424"/>
      <c r="T12" s="424"/>
      <c r="U12" s="424"/>
      <c r="V12" s="424"/>
      <c r="W12" s="424"/>
      <c r="X12" s="539"/>
    </row>
    <row r="13" spans="1:25">
      <c r="C13" s="881"/>
      <c r="D13" s="882"/>
      <c r="E13" s="894"/>
      <c r="F13" s="443"/>
      <c r="G13" s="534"/>
      <c r="H13" s="365"/>
      <c r="I13" s="365"/>
      <c r="J13" s="365"/>
      <c r="K13" s="365"/>
      <c r="L13" s="365"/>
      <c r="M13" s="365"/>
      <c r="N13" s="886"/>
      <c r="O13" s="442"/>
      <c r="P13" s="443"/>
      <c r="Q13" s="424"/>
      <c r="R13" s="424"/>
      <c r="S13" s="424"/>
      <c r="T13" s="424"/>
      <c r="U13" s="424"/>
      <c r="V13" s="424"/>
      <c r="W13" s="424"/>
      <c r="X13" s="539"/>
    </row>
    <row r="14" spans="1:25">
      <c r="C14" s="881"/>
      <c r="D14" s="882"/>
      <c r="E14" s="893">
        <f>HLOOKUP($E$1,出場チームメンバー表男子!$B$2:$CW$17,7,FALSE)</f>
        <v>4</v>
      </c>
      <c r="F14" s="441"/>
      <c r="G14" s="895">
        <f>HLOOKUP($E$1+100,出場チームメンバー表男子!$B$2:$CW$17,7,FALSE)</f>
        <v>0</v>
      </c>
      <c r="H14" s="553"/>
      <c r="I14" s="553"/>
      <c r="J14" s="553"/>
      <c r="K14" s="553"/>
      <c r="L14" s="553"/>
      <c r="M14" s="553"/>
      <c r="N14" s="896"/>
      <c r="O14" s="440">
        <f>HLOOKUP($O$1,出場チームメンバー表男子!$B$2:$CW$17,7,FALSE)</f>
        <v>4</v>
      </c>
      <c r="P14" s="441"/>
      <c r="Q14" s="424">
        <f>HLOOKUP($O$1+100,出場チームメンバー表男子!$B$2:$CW$17,7,FALSE)</f>
        <v>0</v>
      </c>
      <c r="R14" s="424"/>
      <c r="S14" s="424"/>
      <c r="T14" s="424"/>
      <c r="U14" s="424"/>
      <c r="V14" s="424"/>
      <c r="W14" s="424"/>
      <c r="X14" s="539"/>
    </row>
    <row r="15" spans="1:25">
      <c r="C15" s="881"/>
      <c r="D15" s="882"/>
      <c r="E15" s="894"/>
      <c r="F15" s="443"/>
      <c r="G15" s="534"/>
      <c r="H15" s="365"/>
      <c r="I15" s="365"/>
      <c r="J15" s="365"/>
      <c r="K15" s="365"/>
      <c r="L15" s="365"/>
      <c r="M15" s="365"/>
      <c r="N15" s="886"/>
      <c r="O15" s="442"/>
      <c r="P15" s="443"/>
      <c r="Q15" s="424"/>
      <c r="R15" s="424"/>
      <c r="S15" s="424"/>
      <c r="T15" s="424"/>
      <c r="U15" s="424"/>
      <c r="V15" s="424"/>
      <c r="W15" s="424"/>
      <c r="X15" s="539"/>
    </row>
    <row r="16" spans="1:25">
      <c r="C16" s="881"/>
      <c r="D16" s="882"/>
      <c r="E16" s="893">
        <f>HLOOKUP($E$1,出場チームメンバー表男子!$B$2:$CW$17,8,FALSE)</f>
        <v>5</v>
      </c>
      <c r="F16" s="441"/>
      <c r="G16" s="895">
        <f>HLOOKUP($E$1+100,出場チームメンバー表男子!$B$2:$CW$17,8,FALSE)</f>
        <v>0</v>
      </c>
      <c r="H16" s="553"/>
      <c r="I16" s="553"/>
      <c r="J16" s="553"/>
      <c r="K16" s="553"/>
      <c r="L16" s="553"/>
      <c r="M16" s="553"/>
      <c r="N16" s="896"/>
      <c r="O16" s="440">
        <f>HLOOKUP($O$1,出場チームメンバー表男子!$B$2:$CW$17,8,FALSE)</f>
        <v>5</v>
      </c>
      <c r="P16" s="441"/>
      <c r="Q16" s="424">
        <f>HLOOKUP($O$1+100,出場チームメンバー表男子!$B$2:$CW$17,8,FALSE)</f>
        <v>0</v>
      </c>
      <c r="R16" s="424"/>
      <c r="S16" s="424"/>
      <c r="T16" s="424"/>
      <c r="U16" s="424"/>
      <c r="V16" s="424"/>
      <c r="W16" s="424"/>
      <c r="X16" s="539"/>
    </row>
    <row r="17" spans="3:24">
      <c r="C17" s="881"/>
      <c r="D17" s="882"/>
      <c r="E17" s="894"/>
      <c r="F17" s="443"/>
      <c r="G17" s="534"/>
      <c r="H17" s="365"/>
      <c r="I17" s="365"/>
      <c r="J17" s="365"/>
      <c r="K17" s="365"/>
      <c r="L17" s="365"/>
      <c r="M17" s="365"/>
      <c r="N17" s="886"/>
      <c r="O17" s="442"/>
      <c r="P17" s="443"/>
      <c r="Q17" s="424"/>
      <c r="R17" s="424"/>
      <c r="S17" s="424"/>
      <c r="T17" s="424"/>
      <c r="U17" s="424"/>
      <c r="V17" s="424"/>
      <c r="W17" s="424"/>
      <c r="X17" s="539"/>
    </row>
    <row r="18" spans="3:24">
      <c r="C18" s="881"/>
      <c r="D18" s="882"/>
      <c r="E18" s="893">
        <f>HLOOKUP($E$1,出場チームメンバー表男子!$B$2:$CW$17,9,FALSE)</f>
        <v>6</v>
      </c>
      <c r="F18" s="441"/>
      <c r="G18" s="895">
        <f>HLOOKUP($E$1+100,出場チームメンバー表男子!$B$2:$CW$17,9,FALSE)</f>
        <v>0</v>
      </c>
      <c r="H18" s="553"/>
      <c r="I18" s="553"/>
      <c r="J18" s="553"/>
      <c r="K18" s="553"/>
      <c r="L18" s="553"/>
      <c r="M18" s="553"/>
      <c r="N18" s="896"/>
      <c r="O18" s="440">
        <f>HLOOKUP($O$1,出場チームメンバー表男子!$B$2:$CW$17,9,FALSE)</f>
        <v>6</v>
      </c>
      <c r="P18" s="441"/>
      <c r="Q18" s="424">
        <f>HLOOKUP($O$1+100,出場チームメンバー表男子!$B$2:$CW$17,9,FALSE)</f>
        <v>0</v>
      </c>
      <c r="R18" s="424"/>
      <c r="S18" s="424"/>
      <c r="T18" s="424"/>
      <c r="U18" s="424"/>
      <c r="V18" s="424"/>
      <c r="W18" s="424"/>
      <c r="X18" s="539"/>
    </row>
    <row r="19" spans="3:24">
      <c r="C19" s="881"/>
      <c r="D19" s="882"/>
      <c r="E19" s="894"/>
      <c r="F19" s="443"/>
      <c r="G19" s="534"/>
      <c r="H19" s="365"/>
      <c r="I19" s="365"/>
      <c r="J19" s="365"/>
      <c r="K19" s="365"/>
      <c r="L19" s="365"/>
      <c r="M19" s="365"/>
      <c r="N19" s="886"/>
      <c r="O19" s="442"/>
      <c r="P19" s="443"/>
      <c r="Q19" s="424"/>
      <c r="R19" s="424"/>
      <c r="S19" s="424"/>
      <c r="T19" s="424"/>
      <c r="U19" s="424"/>
      <c r="V19" s="424"/>
      <c r="W19" s="424"/>
      <c r="X19" s="539"/>
    </row>
    <row r="20" spans="3:24">
      <c r="C20" s="881"/>
      <c r="D20" s="882"/>
      <c r="E20" s="893">
        <f>HLOOKUP($E$1,出場チームメンバー表男子!$B$2:$CW$17,10,FALSE)</f>
        <v>7</v>
      </c>
      <c r="F20" s="441"/>
      <c r="G20" s="895">
        <f>HLOOKUP($E$1+100,出場チームメンバー表男子!$B$2:$CW$17,10,FALSE)</f>
        <v>0</v>
      </c>
      <c r="H20" s="553"/>
      <c r="I20" s="553"/>
      <c r="J20" s="553"/>
      <c r="K20" s="553"/>
      <c r="L20" s="553"/>
      <c r="M20" s="553"/>
      <c r="N20" s="896"/>
      <c r="O20" s="440">
        <f>HLOOKUP($O$1,出場チームメンバー表男子!$B$2:$CW$17,10,FALSE)</f>
        <v>7</v>
      </c>
      <c r="P20" s="441"/>
      <c r="Q20" s="424">
        <f>HLOOKUP($O$1+100,出場チームメンバー表男子!$B$2:$CW$17,10,FALSE)</f>
        <v>0</v>
      </c>
      <c r="R20" s="424"/>
      <c r="S20" s="424"/>
      <c r="T20" s="424"/>
      <c r="U20" s="424"/>
      <c r="V20" s="424"/>
      <c r="W20" s="424"/>
      <c r="X20" s="539"/>
    </row>
    <row r="21" spans="3:24">
      <c r="C21" s="881"/>
      <c r="D21" s="882"/>
      <c r="E21" s="894"/>
      <c r="F21" s="443"/>
      <c r="G21" s="534"/>
      <c r="H21" s="365"/>
      <c r="I21" s="365"/>
      <c r="J21" s="365"/>
      <c r="K21" s="365"/>
      <c r="L21" s="365"/>
      <c r="M21" s="365"/>
      <c r="N21" s="886"/>
      <c r="O21" s="442"/>
      <c r="P21" s="443"/>
      <c r="Q21" s="424"/>
      <c r="R21" s="424"/>
      <c r="S21" s="424"/>
      <c r="T21" s="424"/>
      <c r="U21" s="424"/>
      <c r="V21" s="424"/>
      <c r="W21" s="424"/>
      <c r="X21" s="539"/>
    </row>
    <row r="22" spans="3:24">
      <c r="C22" s="881"/>
      <c r="D22" s="882"/>
      <c r="E22" s="893">
        <f>HLOOKUP($E$1,出場チームメンバー表男子!$B$2:$CW$17,11,FALSE)</f>
        <v>8</v>
      </c>
      <c r="F22" s="441"/>
      <c r="G22" s="895">
        <f>HLOOKUP($E$1+100,出場チームメンバー表男子!$B$2:$CW$17,11,FALSE)</f>
        <v>0</v>
      </c>
      <c r="H22" s="553"/>
      <c r="I22" s="553"/>
      <c r="J22" s="553"/>
      <c r="K22" s="553"/>
      <c r="L22" s="553"/>
      <c r="M22" s="553"/>
      <c r="N22" s="896"/>
      <c r="O22" s="440">
        <f>HLOOKUP($O$1,出場チームメンバー表男子!$B$2:$CW$17,11,FALSE)</f>
        <v>8</v>
      </c>
      <c r="P22" s="441"/>
      <c r="Q22" s="424">
        <f>HLOOKUP($O$1+100,出場チームメンバー表男子!$B$2:$CW$17,11,FALSE)</f>
        <v>0</v>
      </c>
      <c r="R22" s="424"/>
      <c r="S22" s="424"/>
      <c r="T22" s="424"/>
      <c r="U22" s="424"/>
      <c r="V22" s="424"/>
      <c r="W22" s="424"/>
      <c r="X22" s="539"/>
    </row>
    <row r="23" spans="3:24">
      <c r="C23" s="881"/>
      <c r="D23" s="882"/>
      <c r="E23" s="894"/>
      <c r="F23" s="443"/>
      <c r="G23" s="534"/>
      <c r="H23" s="365"/>
      <c r="I23" s="365"/>
      <c r="J23" s="365"/>
      <c r="K23" s="365"/>
      <c r="L23" s="365"/>
      <c r="M23" s="365"/>
      <c r="N23" s="886"/>
      <c r="O23" s="442"/>
      <c r="P23" s="443"/>
      <c r="Q23" s="424"/>
      <c r="R23" s="424"/>
      <c r="S23" s="424"/>
      <c r="T23" s="424"/>
      <c r="U23" s="424"/>
      <c r="V23" s="424"/>
      <c r="W23" s="424"/>
      <c r="X23" s="539"/>
    </row>
    <row r="24" spans="3:24">
      <c r="C24" s="881"/>
      <c r="D24" s="882"/>
      <c r="E24" s="893">
        <f>HLOOKUP($E$1,出場チームメンバー表男子!$B$2:$CW$17,12,FALSE)</f>
        <v>9</v>
      </c>
      <c r="F24" s="441"/>
      <c r="G24" s="895">
        <f>HLOOKUP($E$1+100,出場チームメンバー表男子!$B$2:$CW$17,12,FALSE)</f>
        <v>0</v>
      </c>
      <c r="H24" s="553"/>
      <c r="I24" s="553"/>
      <c r="J24" s="553"/>
      <c r="K24" s="553"/>
      <c r="L24" s="553"/>
      <c r="M24" s="553"/>
      <c r="N24" s="896"/>
      <c r="O24" s="440">
        <f>HLOOKUP($O$1,出場チームメンバー表男子!$B$2:$CW$17,12,FALSE)</f>
        <v>9</v>
      </c>
      <c r="P24" s="441"/>
      <c r="Q24" s="424">
        <f>HLOOKUP($O$1+100,出場チームメンバー表男子!$B$2:$CW$17,12,FALSE)</f>
        <v>0</v>
      </c>
      <c r="R24" s="424"/>
      <c r="S24" s="424"/>
      <c r="T24" s="424"/>
      <c r="U24" s="424"/>
      <c r="V24" s="424"/>
      <c r="W24" s="424"/>
      <c r="X24" s="539"/>
    </row>
    <row r="25" spans="3:24">
      <c r="C25" s="881"/>
      <c r="D25" s="882"/>
      <c r="E25" s="894"/>
      <c r="F25" s="443"/>
      <c r="G25" s="534"/>
      <c r="H25" s="365"/>
      <c r="I25" s="365"/>
      <c r="J25" s="365"/>
      <c r="K25" s="365"/>
      <c r="L25" s="365"/>
      <c r="M25" s="365"/>
      <c r="N25" s="886"/>
      <c r="O25" s="442"/>
      <c r="P25" s="443"/>
      <c r="Q25" s="424"/>
      <c r="R25" s="424"/>
      <c r="S25" s="424"/>
      <c r="T25" s="424"/>
      <c r="U25" s="424"/>
      <c r="V25" s="424"/>
      <c r="W25" s="424"/>
      <c r="X25" s="539"/>
    </row>
    <row r="26" spans="3:24">
      <c r="C26" s="881"/>
      <c r="D26" s="882"/>
      <c r="E26" s="893">
        <f>HLOOKUP($E$1,出場チームメンバー表男子!$B$2:$CW$17,13,FALSE)</f>
        <v>10</v>
      </c>
      <c r="F26" s="441"/>
      <c r="G26" s="895">
        <f>HLOOKUP($E$1+100,出場チームメンバー表男子!$B$2:$CW$17,13,FALSE)</f>
        <v>0</v>
      </c>
      <c r="H26" s="553"/>
      <c r="I26" s="553"/>
      <c r="J26" s="553"/>
      <c r="K26" s="553"/>
      <c r="L26" s="553"/>
      <c r="M26" s="553"/>
      <c r="N26" s="896"/>
      <c r="O26" s="440">
        <f>HLOOKUP($O$1,出場チームメンバー表男子!$B$2:$CW$17,13,FALSE)</f>
        <v>10</v>
      </c>
      <c r="P26" s="441"/>
      <c r="Q26" s="424">
        <f>HLOOKUP($O$1+100,出場チームメンバー表男子!$B$2:$CW$17,13,FALSE)</f>
        <v>0</v>
      </c>
      <c r="R26" s="424"/>
      <c r="S26" s="424"/>
      <c r="T26" s="424"/>
      <c r="U26" s="424"/>
      <c r="V26" s="424"/>
      <c r="W26" s="424"/>
      <c r="X26" s="539"/>
    </row>
    <row r="27" spans="3:24">
      <c r="C27" s="881"/>
      <c r="D27" s="882"/>
      <c r="E27" s="894"/>
      <c r="F27" s="443"/>
      <c r="G27" s="534"/>
      <c r="H27" s="365"/>
      <c r="I27" s="365"/>
      <c r="J27" s="365"/>
      <c r="K27" s="365"/>
      <c r="L27" s="365"/>
      <c r="M27" s="365"/>
      <c r="N27" s="886"/>
      <c r="O27" s="442"/>
      <c r="P27" s="443"/>
      <c r="Q27" s="424"/>
      <c r="R27" s="424"/>
      <c r="S27" s="424"/>
      <c r="T27" s="424"/>
      <c r="U27" s="424"/>
      <c r="V27" s="424"/>
      <c r="W27" s="424"/>
      <c r="X27" s="539"/>
    </row>
    <row r="28" spans="3:24">
      <c r="C28" s="881"/>
      <c r="D28" s="882"/>
      <c r="E28" s="893">
        <f>HLOOKUP($E$1,出場チームメンバー表男子!$B$2:$CW$17,14,FALSE)</f>
        <v>11</v>
      </c>
      <c r="F28" s="441"/>
      <c r="G28" s="895">
        <f>HLOOKUP($E$1+100,出場チームメンバー表男子!$B$2:$CW$17,14,FALSE)</f>
        <v>0</v>
      </c>
      <c r="H28" s="553"/>
      <c r="I28" s="553"/>
      <c r="J28" s="553"/>
      <c r="K28" s="553"/>
      <c r="L28" s="553"/>
      <c r="M28" s="553"/>
      <c r="N28" s="896"/>
      <c r="O28" s="440">
        <f>HLOOKUP($O$1,出場チームメンバー表男子!$B$2:$CW$17,14,FALSE)</f>
        <v>11</v>
      </c>
      <c r="P28" s="441"/>
      <c r="Q28" s="424">
        <f>HLOOKUP($O$1+100,出場チームメンバー表男子!$B$2:$CW$17,14,FALSE)</f>
        <v>0</v>
      </c>
      <c r="R28" s="424"/>
      <c r="S28" s="424"/>
      <c r="T28" s="424"/>
      <c r="U28" s="424"/>
      <c r="V28" s="424"/>
      <c r="W28" s="424"/>
      <c r="X28" s="539"/>
    </row>
    <row r="29" spans="3:24">
      <c r="C29" s="881"/>
      <c r="D29" s="882"/>
      <c r="E29" s="894"/>
      <c r="F29" s="443"/>
      <c r="G29" s="534"/>
      <c r="H29" s="365"/>
      <c r="I29" s="365"/>
      <c r="J29" s="365"/>
      <c r="K29" s="365"/>
      <c r="L29" s="365"/>
      <c r="M29" s="365"/>
      <c r="N29" s="886"/>
      <c r="O29" s="442"/>
      <c r="P29" s="443"/>
      <c r="Q29" s="424"/>
      <c r="R29" s="424"/>
      <c r="S29" s="424"/>
      <c r="T29" s="424"/>
      <c r="U29" s="424"/>
      <c r="V29" s="424"/>
      <c r="W29" s="424"/>
      <c r="X29" s="539"/>
    </row>
    <row r="30" spans="3:24">
      <c r="C30" s="881"/>
      <c r="D30" s="882"/>
      <c r="E30" s="893">
        <f>HLOOKUP($E$1,出場チームメンバー表男子!$B$2:$CW$17,15,FALSE)</f>
        <v>12</v>
      </c>
      <c r="F30" s="441"/>
      <c r="G30" s="895">
        <f>HLOOKUP($E$1+100,出場チームメンバー表男子!$B$2:$CW$17,15,FALSE)</f>
        <v>0</v>
      </c>
      <c r="H30" s="553"/>
      <c r="I30" s="553"/>
      <c r="J30" s="553"/>
      <c r="K30" s="553"/>
      <c r="L30" s="553"/>
      <c r="M30" s="553"/>
      <c r="N30" s="896"/>
      <c r="O30" s="440">
        <f>HLOOKUP($O$1,出場チームメンバー表男子!$B$2:$CW$17,15,FALSE)</f>
        <v>12</v>
      </c>
      <c r="P30" s="441"/>
      <c r="Q30" s="424">
        <f>HLOOKUP($O$1+100,出場チームメンバー表男子!$B$2:$CW$17,15,FALSE)</f>
        <v>0</v>
      </c>
      <c r="R30" s="424"/>
      <c r="S30" s="424"/>
      <c r="T30" s="424"/>
      <c r="U30" s="424"/>
      <c r="V30" s="424"/>
      <c r="W30" s="424"/>
      <c r="X30" s="539"/>
    </row>
    <row r="31" spans="3:24">
      <c r="C31" s="881"/>
      <c r="D31" s="882"/>
      <c r="E31" s="894"/>
      <c r="F31" s="443"/>
      <c r="G31" s="534"/>
      <c r="H31" s="365"/>
      <c r="I31" s="365"/>
      <c r="J31" s="365"/>
      <c r="K31" s="365"/>
      <c r="L31" s="365"/>
      <c r="M31" s="365"/>
      <c r="N31" s="886"/>
      <c r="O31" s="442"/>
      <c r="P31" s="443"/>
      <c r="Q31" s="424"/>
      <c r="R31" s="424"/>
      <c r="S31" s="424"/>
      <c r="T31" s="424"/>
      <c r="U31" s="424"/>
      <c r="V31" s="424"/>
      <c r="W31" s="424"/>
      <c r="X31" s="539"/>
    </row>
    <row r="32" spans="3:24">
      <c r="E32" s="893" t="s">
        <v>85</v>
      </c>
      <c r="F32" s="553"/>
      <c r="G32" s="553"/>
      <c r="H32" s="553"/>
      <c r="I32" s="553"/>
      <c r="J32" s="553"/>
      <c r="K32" s="553"/>
      <c r="L32" s="553"/>
      <c r="M32" s="553"/>
      <c r="N32" s="553"/>
      <c r="O32" s="553"/>
      <c r="P32" s="553"/>
      <c r="Q32" s="553"/>
      <c r="R32" s="553"/>
      <c r="S32" s="553"/>
      <c r="T32" s="553"/>
      <c r="U32" s="553"/>
      <c r="V32" s="553"/>
      <c r="W32" s="553"/>
      <c r="X32" s="897"/>
    </row>
    <row r="33" spans="5:24">
      <c r="E33" s="894"/>
      <c r="F33" s="365"/>
      <c r="G33" s="365"/>
      <c r="H33" s="365"/>
      <c r="I33" s="365"/>
      <c r="J33" s="365"/>
      <c r="K33" s="365"/>
      <c r="L33" s="365"/>
      <c r="M33" s="365"/>
      <c r="N33" s="365"/>
      <c r="O33" s="365"/>
      <c r="P33" s="365"/>
      <c r="Q33" s="365"/>
      <c r="R33" s="365"/>
      <c r="S33" s="365"/>
      <c r="T33" s="365"/>
      <c r="U33" s="365"/>
      <c r="V33" s="365"/>
      <c r="W33" s="365"/>
      <c r="X33" s="898"/>
    </row>
    <row r="34" spans="5:24">
      <c r="E34" s="899"/>
      <c r="F34" s="571"/>
      <c r="G34" s="571"/>
      <c r="H34" s="571"/>
      <c r="I34" s="571"/>
      <c r="J34" s="571"/>
      <c r="K34" s="571"/>
      <c r="L34" s="571"/>
      <c r="M34" s="571"/>
      <c r="N34" s="572"/>
      <c r="O34" s="573"/>
      <c r="P34" s="571"/>
      <c r="Q34" s="571"/>
      <c r="R34" s="571"/>
      <c r="S34" s="571"/>
      <c r="T34" s="571"/>
      <c r="U34" s="571"/>
      <c r="V34" s="571"/>
      <c r="W34" s="571"/>
      <c r="X34" s="900"/>
    </row>
    <row r="35" spans="5:24">
      <c r="E35" s="899"/>
      <c r="F35" s="571"/>
      <c r="G35" s="571"/>
      <c r="H35" s="571"/>
      <c r="I35" s="571"/>
      <c r="J35" s="571"/>
      <c r="K35" s="571"/>
      <c r="L35" s="571"/>
      <c r="M35" s="571"/>
      <c r="N35" s="572"/>
      <c r="O35" s="573"/>
      <c r="P35" s="571"/>
      <c r="Q35" s="571"/>
      <c r="R35" s="571"/>
      <c r="S35" s="571"/>
      <c r="T35" s="571"/>
      <c r="U35" s="571"/>
      <c r="V35" s="571"/>
      <c r="W35" s="571"/>
      <c r="X35" s="900"/>
    </row>
    <row r="36" spans="5:24">
      <c r="E36" s="899"/>
      <c r="F36" s="571"/>
      <c r="G36" s="571"/>
      <c r="H36" s="571"/>
      <c r="I36" s="571"/>
      <c r="J36" s="571"/>
      <c r="K36" s="571"/>
      <c r="L36" s="571"/>
      <c r="M36" s="571"/>
      <c r="N36" s="572"/>
      <c r="O36" s="573"/>
      <c r="P36" s="571"/>
      <c r="Q36" s="571"/>
      <c r="R36" s="571"/>
      <c r="S36" s="571"/>
      <c r="T36" s="571"/>
      <c r="U36" s="571"/>
      <c r="V36" s="571"/>
      <c r="W36" s="571"/>
      <c r="X36" s="900"/>
    </row>
    <row r="37" spans="5:24" ht="14.25" thickBot="1">
      <c r="E37" s="901"/>
      <c r="F37" s="578"/>
      <c r="G37" s="578"/>
      <c r="H37" s="578"/>
      <c r="I37" s="578"/>
      <c r="J37" s="578"/>
      <c r="K37" s="578"/>
      <c r="L37" s="578"/>
      <c r="M37" s="578"/>
      <c r="N37" s="579"/>
      <c r="O37" s="580"/>
      <c r="P37" s="578"/>
      <c r="Q37" s="578"/>
      <c r="R37" s="578"/>
      <c r="S37" s="578"/>
      <c r="T37" s="578"/>
      <c r="U37" s="578"/>
      <c r="V37" s="578"/>
      <c r="W37" s="578"/>
      <c r="X37" s="902"/>
    </row>
  </sheetData>
  <mergeCells count="101">
    <mergeCell ref="E32:X33"/>
    <mergeCell ref="E34:F35"/>
    <mergeCell ref="G34:N35"/>
    <mergeCell ref="O34:P35"/>
    <mergeCell ref="Q34:X35"/>
    <mergeCell ref="E36:F37"/>
    <mergeCell ref="G36:N37"/>
    <mergeCell ref="O36:P37"/>
    <mergeCell ref="Q36:X37"/>
    <mergeCell ref="C30:C31"/>
    <mergeCell ref="D30:D31"/>
    <mergeCell ref="E30:F31"/>
    <mergeCell ref="G30:N31"/>
    <mergeCell ref="O30:P31"/>
    <mergeCell ref="Q30:X31"/>
    <mergeCell ref="C28:C29"/>
    <mergeCell ref="D28:D29"/>
    <mergeCell ref="E28:F29"/>
    <mergeCell ref="G28:N29"/>
    <mergeCell ref="O28:P29"/>
    <mergeCell ref="Q28:X29"/>
    <mergeCell ref="C26:C27"/>
    <mergeCell ref="D26:D27"/>
    <mergeCell ref="E26:F27"/>
    <mergeCell ref="G26:N27"/>
    <mergeCell ref="O26:P27"/>
    <mergeCell ref="Q26:X27"/>
    <mergeCell ref="C24:C25"/>
    <mergeCell ref="D24:D25"/>
    <mergeCell ref="E24:F25"/>
    <mergeCell ref="G24:N25"/>
    <mergeCell ref="O24:P25"/>
    <mergeCell ref="Q24:X25"/>
    <mergeCell ref="C22:C23"/>
    <mergeCell ref="D22:D23"/>
    <mergeCell ref="E22:F23"/>
    <mergeCell ref="G22:N23"/>
    <mergeCell ref="O22:P23"/>
    <mergeCell ref="Q22:X23"/>
    <mergeCell ref="C20:C21"/>
    <mergeCell ref="D20:D21"/>
    <mergeCell ref="E20:F21"/>
    <mergeCell ref="G20:N21"/>
    <mergeCell ref="O20:P21"/>
    <mergeCell ref="Q20:X21"/>
    <mergeCell ref="C18:C19"/>
    <mergeCell ref="D18:D19"/>
    <mergeCell ref="E18:F19"/>
    <mergeCell ref="G18:N19"/>
    <mergeCell ref="O18:P19"/>
    <mergeCell ref="Q18:X19"/>
    <mergeCell ref="C16:C17"/>
    <mergeCell ref="D16:D17"/>
    <mergeCell ref="E16:F17"/>
    <mergeCell ref="G16:N17"/>
    <mergeCell ref="O16:P17"/>
    <mergeCell ref="Q16:X17"/>
    <mergeCell ref="C14:C15"/>
    <mergeCell ref="D14:D15"/>
    <mergeCell ref="E14:F15"/>
    <mergeCell ref="G14:N15"/>
    <mergeCell ref="O14:P15"/>
    <mergeCell ref="Q14:X15"/>
    <mergeCell ref="C12:C13"/>
    <mergeCell ref="D12:D13"/>
    <mergeCell ref="E12:F13"/>
    <mergeCell ref="G12:N13"/>
    <mergeCell ref="O12:P13"/>
    <mergeCell ref="Q12:X13"/>
    <mergeCell ref="C10:C11"/>
    <mergeCell ref="D10:D11"/>
    <mergeCell ref="E10:F11"/>
    <mergeCell ref="G10:N11"/>
    <mergeCell ref="O10:P11"/>
    <mergeCell ref="Q10:X11"/>
    <mergeCell ref="C8:C9"/>
    <mergeCell ref="D8:D9"/>
    <mergeCell ref="E8:F9"/>
    <mergeCell ref="G8:N9"/>
    <mergeCell ref="O8:P9"/>
    <mergeCell ref="Q8:X9"/>
    <mergeCell ref="A1:C1"/>
    <mergeCell ref="E1:H1"/>
    <mergeCell ref="J1:L1"/>
    <mergeCell ref="O1:R1"/>
    <mergeCell ref="D2:Y2"/>
    <mergeCell ref="E3:F3"/>
    <mergeCell ref="W3:X3"/>
    <mergeCell ref="W4:X5"/>
    <mergeCell ref="C6:C7"/>
    <mergeCell ref="D6:D7"/>
    <mergeCell ref="E6:F7"/>
    <mergeCell ref="G6:N7"/>
    <mergeCell ref="O6:P7"/>
    <mergeCell ref="Q6:X7"/>
    <mergeCell ref="C4:C5"/>
    <mergeCell ref="D4:D5"/>
    <mergeCell ref="E4:F5"/>
    <mergeCell ref="G4:L5"/>
    <mergeCell ref="M4:P4"/>
    <mergeCell ref="Q4:V5"/>
  </mergeCells>
  <phoneticPr fontId="1"/>
  <dataValidations yWindow="397" count="1">
    <dataValidation allowBlank="1" showInputMessage="1" showErrorMessage="1" prompt="このセルには何も入力しないでください。_x000a_" sqref="A1:XFD1048576"/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opLeftCell="A11" zoomScale="85" zoomScaleNormal="85" workbookViewId="0">
      <selection activeCell="E1" sqref="E1:H1"/>
    </sheetView>
  </sheetViews>
  <sheetFormatPr defaultRowHeight="13.5"/>
  <cols>
    <col min="1" max="1" width="5.5" customWidth="1"/>
    <col min="2" max="2" width="11.375" customWidth="1"/>
    <col min="5" max="24" width="3.5" customWidth="1"/>
  </cols>
  <sheetData>
    <row r="1" spans="1:25" ht="48" customHeight="1" thickTop="1" thickBot="1">
      <c r="A1" s="868" t="s">
        <v>140</v>
      </c>
      <c r="B1" s="869"/>
      <c r="C1" s="869"/>
      <c r="E1" s="870">
        <f>IF女子!I1</f>
        <v>20</v>
      </c>
      <c r="F1" s="871"/>
      <c r="G1" s="871"/>
      <c r="H1" s="872"/>
      <c r="I1" s="110" t="s">
        <v>142</v>
      </c>
      <c r="J1" s="873" t="s">
        <v>144</v>
      </c>
      <c r="K1" s="363"/>
      <c r="L1" s="363"/>
      <c r="M1" s="111"/>
      <c r="N1" s="109" t="s">
        <v>143</v>
      </c>
      <c r="O1" s="870">
        <f>IF女子!R1</f>
        <v>21</v>
      </c>
      <c r="P1" s="871"/>
      <c r="Q1" s="871"/>
      <c r="R1" s="872"/>
    </row>
    <row r="2" spans="1:25" ht="58.5" customHeight="1" thickTop="1" thickBot="1">
      <c r="D2" s="874" t="s">
        <v>147</v>
      </c>
      <c r="E2" s="875"/>
      <c r="F2" s="875"/>
      <c r="G2" s="875"/>
      <c r="H2" s="875"/>
      <c r="I2" s="875"/>
      <c r="J2" s="875"/>
      <c r="K2" s="875"/>
      <c r="L2" s="875"/>
      <c r="M2" s="875"/>
      <c r="N2" s="875"/>
      <c r="O2" s="875"/>
      <c r="P2" s="875"/>
      <c r="Q2" s="875"/>
      <c r="R2" s="875"/>
      <c r="S2" s="875"/>
      <c r="T2" s="875"/>
      <c r="U2" s="875"/>
      <c r="V2" s="875"/>
      <c r="W2" s="875"/>
      <c r="X2" s="875"/>
      <c r="Y2" s="875"/>
    </row>
    <row r="3" spans="1:25">
      <c r="E3" s="876" t="s">
        <v>81</v>
      </c>
      <c r="F3" s="877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878" t="s">
        <v>81</v>
      </c>
      <c r="X3" s="879"/>
    </row>
    <row r="4" spans="1:25">
      <c r="C4" s="881"/>
      <c r="D4" s="882"/>
      <c r="E4" s="888" t="s">
        <v>47</v>
      </c>
      <c r="F4" s="361"/>
      <c r="G4" s="889" t="str">
        <f>HLOOKUP($E$1,出場チームメンバー表女子!$B$2:$CW$17,2,FALSE)</f>
        <v>津谷</v>
      </c>
      <c r="H4" s="889"/>
      <c r="I4" s="889"/>
      <c r="J4" s="889"/>
      <c r="K4" s="889"/>
      <c r="L4" s="889"/>
      <c r="M4" s="365" t="s">
        <v>83</v>
      </c>
      <c r="N4" s="365"/>
      <c r="O4" s="365"/>
      <c r="P4" s="365"/>
      <c r="Q4" s="891" t="str">
        <f>HLOOKUP($O$1,出場チームメンバー表女子!$B$2:$CW$17,2,FALSE)</f>
        <v>小野田</v>
      </c>
      <c r="R4" s="891"/>
      <c r="S4" s="891"/>
      <c r="T4" s="891"/>
      <c r="U4" s="891"/>
      <c r="V4" s="891"/>
      <c r="W4" s="361" t="s">
        <v>47</v>
      </c>
      <c r="X4" s="880"/>
    </row>
    <row r="5" spans="1:25" ht="14.25" thickBot="1">
      <c r="C5" s="881"/>
      <c r="D5" s="882"/>
      <c r="E5" s="888"/>
      <c r="F5" s="361"/>
      <c r="G5" s="890"/>
      <c r="H5" s="890"/>
      <c r="I5" s="890"/>
      <c r="J5" s="890"/>
      <c r="K5" s="890"/>
      <c r="L5" s="890"/>
      <c r="M5" s="35"/>
      <c r="N5" s="35"/>
      <c r="O5" s="11"/>
      <c r="P5" s="11"/>
      <c r="Q5" s="892"/>
      <c r="R5" s="892"/>
      <c r="S5" s="892"/>
      <c r="T5" s="892"/>
      <c r="U5" s="892"/>
      <c r="V5" s="892"/>
      <c r="W5" s="361"/>
      <c r="X5" s="880"/>
    </row>
    <row r="6" spans="1:25" ht="14.25" thickTop="1">
      <c r="C6" s="881"/>
      <c r="D6" s="882"/>
      <c r="E6" s="883" t="s">
        <v>3</v>
      </c>
      <c r="F6" s="340"/>
      <c r="G6" s="884" t="s">
        <v>190</v>
      </c>
      <c r="H6" s="346"/>
      <c r="I6" s="346"/>
      <c r="J6" s="346"/>
      <c r="K6" s="346"/>
      <c r="L6" s="346"/>
      <c r="M6" s="346"/>
      <c r="N6" s="885"/>
      <c r="O6" s="429" t="s">
        <v>3</v>
      </c>
      <c r="P6" s="340"/>
      <c r="Q6" s="340" t="s">
        <v>190</v>
      </c>
      <c r="R6" s="340"/>
      <c r="S6" s="340"/>
      <c r="T6" s="340"/>
      <c r="U6" s="340"/>
      <c r="V6" s="340"/>
      <c r="W6" s="340"/>
      <c r="X6" s="887"/>
    </row>
    <row r="7" spans="1:25">
      <c r="C7" s="881"/>
      <c r="D7" s="882"/>
      <c r="E7" s="538"/>
      <c r="F7" s="424"/>
      <c r="G7" s="534"/>
      <c r="H7" s="365"/>
      <c r="I7" s="365"/>
      <c r="J7" s="365"/>
      <c r="K7" s="365"/>
      <c r="L7" s="365"/>
      <c r="M7" s="365"/>
      <c r="N7" s="886"/>
      <c r="O7" s="430"/>
      <c r="P7" s="424"/>
      <c r="Q7" s="424"/>
      <c r="R7" s="424"/>
      <c r="S7" s="424"/>
      <c r="T7" s="424"/>
      <c r="U7" s="424"/>
      <c r="V7" s="424"/>
      <c r="W7" s="424"/>
      <c r="X7" s="539"/>
    </row>
    <row r="8" spans="1:25">
      <c r="C8" s="881"/>
      <c r="D8" s="882"/>
      <c r="E8" s="538">
        <f>HLOOKUP($E$1,出場チームメンバー表女子!$B$2:$CW$17,4,FALSE)</f>
        <v>1</v>
      </c>
      <c r="F8" s="424"/>
      <c r="G8" s="895">
        <f>HLOOKUP($E$1+100,出場チームメンバー表女子!$B$2:$CW$17,4,FALSE)</f>
        <v>0</v>
      </c>
      <c r="H8" s="553"/>
      <c r="I8" s="553"/>
      <c r="J8" s="553"/>
      <c r="K8" s="553"/>
      <c r="L8" s="553"/>
      <c r="M8" s="553"/>
      <c r="N8" s="896"/>
      <c r="O8" s="440" t="str">
        <f>HLOOKUP($O$1,出場チームメンバー表女子!$B$2:$CW$17,4,FALSE)</f>
        <v>①</v>
      </c>
      <c r="P8" s="441"/>
      <c r="Q8" s="424">
        <f>HLOOKUP($O$1+100,出場チームメンバー表女子!$B$2:$CW$17,4,FALSE)</f>
        <v>0</v>
      </c>
      <c r="R8" s="424"/>
      <c r="S8" s="424"/>
      <c r="T8" s="424"/>
      <c r="U8" s="424"/>
      <c r="V8" s="424"/>
      <c r="W8" s="424"/>
      <c r="X8" s="539"/>
    </row>
    <row r="9" spans="1:25">
      <c r="C9" s="881"/>
      <c r="D9" s="882"/>
      <c r="E9" s="538"/>
      <c r="F9" s="424"/>
      <c r="G9" s="534"/>
      <c r="H9" s="365"/>
      <c r="I9" s="365"/>
      <c r="J9" s="365"/>
      <c r="K9" s="365"/>
      <c r="L9" s="365"/>
      <c r="M9" s="365"/>
      <c r="N9" s="886"/>
      <c r="O9" s="442"/>
      <c r="P9" s="443"/>
      <c r="Q9" s="424"/>
      <c r="R9" s="424"/>
      <c r="S9" s="424"/>
      <c r="T9" s="424"/>
      <c r="U9" s="424"/>
      <c r="V9" s="424"/>
      <c r="W9" s="424"/>
      <c r="X9" s="539"/>
    </row>
    <row r="10" spans="1:25">
      <c r="C10" s="881"/>
      <c r="D10" s="882"/>
      <c r="E10" s="893">
        <f>HLOOKUP($E$1,出場チームメンバー表女子!$B$2:$CW$17,5,FALSE)</f>
        <v>2</v>
      </c>
      <c r="F10" s="441"/>
      <c r="G10" s="895">
        <f>HLOOKUP($E$1+100,出場チームメンバー表女子!$B$2:$CW$17,5,FALSE)</f>
        <v>0</v>
      </c>
      <c r="H10" s="553"/>
      <c r="I10" s="553"/>
      <c r="J10" s="553"/>
      <c r="K10" s="553"/>
      <c r="L10" s="553"/>
      <c r="M10" s="553"/>
      <c r="N10" s="896"/>
      <c r="O10" s="440">
        <f>HLOOKUP($O$1,出場チームメンバー表女子!$B$2:$CW$17,5,FALSE)</f>
        <v>2</v>
      </c>
      <c r="P10" s="441"/>
      <c r="Q10" s="424">
        <f>HLOOKUP($O$1+100,出場チームメンバー表女子!$B$2:$CW$17,5,FALSE)</f>
        <v>0</v>
      </c>
      <c r="R10" s="424"/>
      <c r="S10" s="424"/>
      <c r="T10" s="424"/>
      <c r="U10" s="424"/>
      <c r="V10" s="424"/>
      <c r="W10" s="424"/>
      <c r="X10" s="539"/>
    </row>
    <row r="11" spans="1:25">
      <c r="C11" s="881"/>
      <c r="D11" s="882"/>
      <c r="E11" s="894"/>
      <c r="F11" s="443"/>
      <c r="G11" s="534"/>
      <c r="H11" s="365"/>
      <c r="I11" s="365"/>
      <c r="J11" s="365"/>
      <c r="K11" s="365"/>
      <c r="L11" s="365"/>
      <c r="M11" s="365"/>
      <c r="N11" s="886"/>
      <c r="O11" s="442"/>
      <c r="P11" s="443"/>
      <c r="Q11" s="424"/>
      <c r="R11" s="424"/>
      <c r="S11" s="424"/>
      <c r="T11" s="424"/>
      <c r="U11" s="424"/>
      <c r="V11" s="424"/>
      <c r="W11" s="424"/>
      <c r="X11" s="539"/>
    </row>
    <row r="12" spans="1:25">
      <c r="C12" s="881"/>
      <c r="D12" s="882"/>
      <c r="E12" s="893">
        <f>HLOOKUP($E$1,出場チームメンバー表女子!$B$2:$CW$17,6,FALSE)</f>
        <v>3</v>
      </c>
      <c r="F12" s="441"/>
      <c r="G12" s="895">
        <f>HLOOKUP($E$1+100,出場チームメンバー表女子!$B$2:$CW$17,6,FALSE)</f>
        <v>0</v>
      </c>
      <c r="H12" s="553"/>
      <c r="I12" s="553"/>
      <c r="J12" s="553"/>
      <c r="K12" s="553"/>
      <c r="L12" s="553"/>
      <c r="M12" s="553"/>
      <c r="N12" s="896"/>
      <c r="O12" s="440">
        <f>HLOOKUP($O$1,出場チームメンバー表女子!$B$2:$CW$17,6,FALSE)</f>
        <v>3</v>
      </c>
      <c r="P12" s="441"/>
      <c r="Q12" s="424">
        <f>HLOOKUP($O$1+100,出場チームメンバー表女子!$B$2:$CW$17,6,FALSE)</f>
        <v>0</v>
      </c>
      <c r="R12" s="424"/>
      <c r="S12" s="424"/>
      <c r="T12" s="424"/>
      <c r="U12" s="424"/>
      <c r="V12" s="424"/>
      <c r="W12" s="424"/>
      <c r="X12" s="539"/>
    </row>
    <row r="13" spans="1:25">
      <c r="C13" s="881"/>
      <c r="D13" s="882"/>
      <c r="E13" s="894"/>
      <c r="F13" s="443"/>
      <c r="G13" s="534"/>
      <c r="H13" s="365"/>
      <c r="I13" s="365"/>
      <c r="J13" s="365"/>
      <c r="K13" s="365"/>
      <c r="L13" s="365"/>
      <c r="M13" s="365"/>
      <c r="N13" s="886"/>
      <c r="O13" s="442"/>
      <c r="P13" s="443"/>
      <c r="Q13" s="424"/>
      <c r="R13" s="424"/>
      <c r="S13" s="424"/>
      <c r="T13" s="424"/>
      <c r="U13" s="424"/>
      <c r="V13" s="424"/>
      <c r="W13" s="424"/>
      <c r="X13" s="539"/>
    </row>
    <row r="14" spans="1:25">
      <c r="C14" s="881"/>
      <c r="D14" s="882"/>
      <c r="E14" s="893" t="str">
        <f>HLOOKUP($E$1,出場チームメンバー表女子!$B$2:$CW$17,7,FALSE)</f>
        <v>④</v>
      </c>
      <c r="F14" s="441"/>
      <c r="G14" s="895">
        <f>HLOOKUP($E$1+100,出場チームメンバー表女子!$B$2:$CW$17,7,FALSE)</f>
        <v>0</v>
      </c>
      <c r="H14" s="553"/>
      <c r="I14" s="553"/>
      <c r="J14" s="553"/>
      <c r="K14" s="553"/>
      <c r="L14" s="553"/>
      <c r="M14" s="553"/>
      <c r="N14" s="896"/>
      <c r="O14" s="440">
        <f>HLOOKUP($O$1,出場チームメンバー表女子!$B$2:$CW$17,7,FALSE)</f>
        <v>4</v>
      </c>
      <c r="P14" s="441"/>
      <c r="Q14" s="424">
        <f>HLOOKUP($O$1+100,出場チームメンバー表女子!$B$2:$CW$17,7,FALSE)</f>
        <v>0</v>
      </c>
      <c r="R14" s="424"/>
      <c r="S14" s="424"/>
      <c r="T14" s="424"/>
      <c r="U14" s="424"/>
      <c r="V14" s="424"/>
      <c r="W14" s="424"/>
      <c r="X14" s="539"/>
    </row>
    <row r="15" spans="1:25">
      <c r="C15" s="881"/>
      <c r="D15" s="882"/>
      <c r="E15" s="894"/>
      <c r="F15" s="443"/>
      <c r="G15" s="534"/>
      <c r="H15" s="365"/>
      <c r="I15" s="365"/>
      <c r="J15" s="365"/>
      <c r="K15" s="365"/>
      <c r="L15" s="365"/>
      <c r="M15" s="365"/>
      <c r="N15" s="886"/>
      <c r="O15" s="442"/>
      <c r="P15" s="443"/>
      <c r="Q15" s="424"/>
      <c r="R15" s="424"/>
      <c r="S15" s="424"/>
      <c r="T15" s="424"/>
      <c r="U15" s="424"/>
      <c r="V15" s="424"/>
      <c r="W15" s="424"/>
      <c r="X15" s="539"/>
    </row>
    <row r="16" spans="1:25">
      <c r="C16" s="881"/>
      <c r="D16" s="882"/>
      <c r="E16" s="893">
        <f>HLOOKUP($E$1,出場チームメンバー表女子!$B$2:$CW$17,8,FALSE)</f>
        <v>5</v>
      </c>
      <c r="F16" s="441"/>
      <c r="G16" s="895">
        <f>HLOOKUP($E$1+100,出場チームメンバー表女子!$B$2:$CW$17,8,FALSE)</f>
        <v>0</v>
      </c>
      <c r="H16" s="553"/>
      <c r="I16" s="553"/>
      <c r="J16" s="553"/>
      <c r="K16" s="553"/>
      <c r="L16" s="553"/>
      <c r="M16" s="553"/>
      <c r="N16" s="896"/>
      <c r="O16" s="440">
        <f>HLOOKUP($O$1,出場チームメンバー表女子!$B$2:$CW$17,8,FALSE)</f>
        <v>5</v>
      </c>
      <c r="P16" s="441"/>
      <c r="Q16" s="424">
        <f>HLOOKUP($O$1+100,出場チームメンバー表女子!$B$2:$CW$17,8,FALSE)</f>
        <v>0</v>
      </c>
      <c r="R16" s="424"/>
      <c r="S16" s="424"/>
      <c r="T16" s="424"/>
      <c r="U16" s="424"/>
      <c r="V16" s="424"/>
      <c r="W16" s="424"/>
      <c r="X16" s="539"/>
    </row>
    <row r="17" spans="3:24">
      <c r="C17" s="881"/>
      <c r="D17" s="882"/>
      <c r="E17" s="894"/>
      <c r="F17" s="443"/>
      <c r="G17" s="534"/>
      <c r="H17" s="365"/>
      <c r="I17" s="365"/>
      <c r="J17" s="365"/>
      <c r="K17" s="365"/>
      <c r="L17" s="365"/>
      <c r="M17" s="365"/>
      <c r="N17" s="886"/>
      <c r="O17" s="442"/>
      <c r="P17" s="443"/>
      <c r="Q17" s="424"/>
      <c r="R17" s="424"/>
      <c r="S17" s="424"/>
      <c r="T17" s="424"/>
      <c r="U17" s="424"/>
      <c r="V17" s="424"/>
      <c r="W17" s="424"/>
      <c r="X17" s="539"/>
    </row>
    <row r="18" spans="3:24">
      <c r="C18" s="881"/>
      <c r="D18" s="882"/>
      <c r="E18" s="893">
        <f>HLOOKUP($E$1,出場チームメンバー表女子!$B$2:$CW$17,9,FALSE)</f>
        <v>6</v>
      </c>
      <c r="F18" s="441"/>
      <c r="G18" s="895">
        <f>HLOOKUP($E$1+100,出場チームメンバー表女子!$B$2:$CW$17,9,FALSE)</f>
        <v>0</v>
      </c>
      <c r="H18" s="553"/>
      <c r="I18" s="553"/>
      <c r="J18" s="553"/>
      <c r="K18" s="553"/>
      <c r="L18" s="553"/>
      <c r="M18" s="553"/>
      <c r="N18" s="896"/>
      <c r="O18" s="440">
        <f>HLOOKUP($O$1,出場チームメンバー表女子!$B$2:$CW$17,9,FALSE)</f>
        <v>6</v>
      </c>
      <c r="P18" s="441"/>
      <c r="Q18" s="424">
        <f>HLOOKUP($O$1+100,出場チームメンバー表女子!$B$2:$CW$17,9,FALSE)</f>
        <v>0</v>
      </c>
      <c r="R18" s="424"/>
      <c r="S18" s="424"/>
      <c r="T18" s="424"/>
      <c r="U18" s="424"/>
      <c r="V18" s="424"/>
      <c r="W18" s="424"/>
      <c r="X18" s="539"/>
    </row>
    <row r="19" spans="3:24">
      <c r="C19" s="881"/>
      <c r="D19" s="882"/>
      <c r="E19" s="894"/>
      <c r="F19" s="443"/>
      <c r="G19" s="534"/>
      <c r="H19" s="365"/>
      <c r="I19" s="365"/>
      <c r="J19" s="365"/>
      <c r="K19" s="365"/>
      <c r="L19" s="365"/>
      <c r="M19" s="365"/>
      <c r="N19" s="886"/>
      <c r="O19" s="442"/>
      <c r="P19" s="443"/>
      <c r="Q19" s="424"/>
      <c r="R19" s="424"/>
      <c r="S19" s="424"/>
      <c r="T19" s="424"/>
      <c r="U19" s="424"/>
      <c r="V19" s="424"/>
      <c r="W19" s="424"/>
      <c r="X19" s="539"/>
    </row>
    <row r="20" spans="3:24">
      <c r="C20" s="881"/>
      <c r="D20" s="882"/>
      <c r="E20" s="893">
        <f>HLOOKUP($E$1,出場チームメンバー表女子!$B$2:$CW$17,10,FALSE)</f>
        <v>7</v>
      </c>
      <c r="F20" s="441"/>
      <c r="G20" s="895">
        <f>HLOOKUP($E$1+100,出場チームメンバー表女子!$B$2:$CW$17,10,FALSE)</f>
        <v>0</v>
      </c>
      <c r="H20" s="553"/>
      <c r="I20" s="553"/>
      <c r="J20" s="553"/>
      <c r="K20" s="553"/>
      <c r="L20" s="553"/>
      <c r="M20" s="553"/>
      <c r="N20" s="896"/>
      <c r="O20" s="440">
        <f>HLOOKUP($O$1,出場チームメンバー表女子!$B$2:$CW$17,10,FALSE)</f>
        <v>7</v>
      </c>
      <c r="P20" s="441"/>
      <c r="Q20" s="424">
        <f>HLOOKUP($O$1+100,出場チームメンバー表女子!$B$2:$CW$17,10,FALSE)</f>
        <v>0</v>
      </c>
      <c r="R20" s="424"/>
      <c r="S20" s="424"/>
      <c r="T20" s="424"/>
      <c r="U20" s="424"/>
      <c r="V20" s="424"/>
      <c r="W20" s="424"/>
      <c r="X20" s="539"/>
    </row>
    <row r="21" spans="3:24">
      <c r="C21" s="881"/>
      <c r="D21" s="882"/>
      <c r="E21" s="894"/>
      <c r="F21" s="443"/>
      <c r="G21" s="534"/>
      <c r="H21" s="365"/>
      <c r="I21" s="365"/>
      <c r="J21" s="365"/>
      <c r="K21" s="365"/>
      <c r="L21" s="365"/>
      <c r="M21" s="365"/>
      <c r="N21" s="886"/>
      <c r="O21" s="442"/>
      <c r="P21" s="443"/>
      <c r="Q21" s="424"/>
      <c r="R21" s="424"/>
      <c r="S21" s="424"/>
      <c r="T21" s="424"/>
      <c r="U21" s="424"/>
      <c r="V21" s="424"/>
      <c r="W21" s="424"/>
      <c r="X21" s="539"/>
    </row>
    <row r="22" spans="3:24">
      <c r="C22" s="881"/>
      <c r="D22" s="882"/>
      <c r="E22" s="893">
        <f>HLOOKUP($E$1,出場チームメンバー表女子!$B$2:$CW$17,11,FALSE)</f>
        <v>8</v>
      </c>
      <c r="F22" s="441"/>
      <c r="G22" s="895">
        <f>HLOOKUP($E$1+100,出場チームメンバー表女子!$B$2:$CW$17,11,FALSE)</f>
        <v>0</v>
      </c>
      <c r="H22" s="553"/>
      <c r="I22" s="553"/>
      <c r="J22" s="553"/>
      <c r="K22" s="553"/>
      <c r="L22" s="553"/>
      <c r="M22" s="553"/>
      <c r="N22" s="896"/>
      <c r="O22" s="440">
        <f>HLOOKUP($O$1,出場チームメンバー表女子!$B$2:$CW$17,11,FALSE)</f>
        <v>8</v>
      </c>
      <c r="P22" s="441"/>
      <c r="Q22" s="424">
        <f>HLOOKUP($O$1+100,出場チームメンバー表女子!$B$2:$CW$17,11,FALSE)</f>
        <v>0</v>
      </c>
      <c r="R22" s="424"/>
      <c r="S22" s="424"/>
      <c r="T22" s="424"/>
      <c r="U22" s="424"/>
      <c r="V22" s="424"/>
      <c r="W22" s="424"/>
      <c r="X22" s="539"/>
    </row>
    <row r="23" spans="3:24">
      <c r="C23" s="881"/>
      <c r="D23" s="882"/>
      <c r="E23" s="894"/>
      <c r="F23" s="443"/>
      <c r="G23" s="534"/>
      <c r="H23" s="365"/>
      <c r="I23" s="365"/>
      <c r="J23" s="365"/>
      <c r="K23" s="365"/>
      <c r="L23" s="365"/>
      <c r="M23" s="365"/>
      <c r="N23" s="886"/>
      <c r="O23" s="442"/>
      <c r="P23" s="443"/>
      <c r="Q23" s="424"/>
      <c r="R23" s="424"/>
      <c r="S23" s="424"/>
      <c r="T23" s="424"/>
      <c r="U23" s="424"/>
      <c r="V23" s="424"/>
      <c r="W23" s="424"/>
      <c r="X23" s="539"/>
    </row>
    <row r="24" spans="3:24">
      <c r="C24" s="881"/>
      <c r="D24" s="882"/>
      <c r="E24" s="893">
        <f>HLOOKUP($E$1,出場チームメンバー表女子!$B$2:$CW$17,12,FALSE)</f>
        <v>9</v>
      </c>
      <c r="F24" s="441"/>
      <c r="G24" s="895">
        <f>HLOOKUP($E$1+100,出場チームメンバー表女子!$B$2:$CW$17,12,FALSE)</f>
        <v>0</v>
      </c>
      <c r="H24" s="553"/>
      <c r="I24" s="553"/>
      <c r="J24" s="553"/>
      <c r="K24" s="553"/>
      <c r="L24" s="553"/>
      <c r="M24" s="553"/>
      <c r="N24" s="896"/>
      <c r="O24" s="440">
        <f>HLOOKUP($O$1,出場チームメンバー表女子!$B$2:$CW$17,12,FALSE)</f>
        <v>9</v>
      </c>
      <c r="P24" s="441"/>
      <c r="Q24" s="424">
        <f>HLOOKUP($O$1+100,出場チームメンバー表女子!$B$2:$CW$17,12,FALSE)</f>
        <v>0</v>
      </c>
      <c r="R24" s="424"/>
      <c r="S24" s="424"/>
      <c r="T24" s="424"/>
      <c r="U24" s="424"/>
      <c r="V24" s="424"/>
      <c r="W24" s="424"/>
      <c r="X24" s="539"/>
    </row>
    <row r="25" spans="3:24">
      <c r="C25" s="881"/>
      <c r="D25" s="882"/>
      <c r="E25" s="894"/>
      <c r="F25" s="443"/>
      <c r="G25" s="534"/>
      <c r="H25" s="365"/>
      <c r="I25" s="365"/>
      <c r="J25" s="365"/>
      <c r="K25" s="365"/>
      <c r="L25" s="365"/>
      <c r="M25" s="365"/>
      <c r="N25" s="886"/>
      <c r="O25" s="442"/>
      <c r="P25" s="443"/>
      <c r="Q25" s="424"/>
      <c r="R25" s="424"/>
      <c r="S25" s="424"/>
      <c r="T25" s="424"/>
      <c r="U25" s="424"/>
      <c r="V25" s="424"/>
      <c r="W25" s="424"/>
      <c r="X25" s="539"/>
    </row>
    <row r="26" spans="3:24">
      <c r="C26" s="881"/>
      <c r="D26" s="882"/>
      <c r="E26" s="893">
        <f>HLOOKUP($E$1,出場チームメンバー表女子!$B$2:$CW$17,13,FALSE)</f>
        <v>10</v>
      </c>
      <c r="F26" s="441"/>
      <c r="G26" s="895">
        <f>HLOOKUP($E$1+100,出場チームメンバー表女子!$B$2:$CW$17,13,FALSE)</f>
        <v>0</v>
      </c>
      <c r="H26" s="553"/>
      <c r="I26" s="553"/>
      <c r="J26" s="553"/>
      <c r="K26" s="553"/>
      <c r="L26" s="553"/>
      <c r="M26" s="553"/>
      <c r="N26" s="896"/>
      <c r="O26" s="440">
        <f>HLOOKUP($O$1,出場チームメンバー表女子!$B$2:$CW$17,13,FALSE)</f>
        <v>10</v>
      </c>
      <c r="P26" s="441"/>
      <c r="Q26" s="424">
        <f>HLOOKUP($O$1+100,出場チームメンバー表女子!$B$2:$CW$17,13,FALSE)</f>
        <v>0</v>
      </c>
      <c r="R26" s="424"/>
      <c r="S26" s="424"/>
      <c r="T26" s="424"/>
      <c r="U26" s="424"/>
      <c r="V26" s="424"/>
      <c r="W26" s="424"/>
      <c r="X26" s="539"/>
    </row>
    <row r="27" spans="3:24">
      <c r="C27" s="881"/>
      <c r="D27" s="882"/>
      <c r="E27" s="894"/>
      <c r="F27" s="443"/>
      <c r="G27" s="534"/>
      <c r="H27" s="365"/>
      <c r="I27" s="365"/>
      <c r="J27" s="365"/>
      <c r="K27" s="365"/>
      <c r="L27" s="365"/>
      <c r="M27" s="365"/>
      <c r="N27" s="886"/>
      <c r="O27" s="442"/>
      <c r="P27" s="443"/>
      <c r="Q27" s="424"/>
      <c r="R27" s="424"/>
      <c r="S27" s="424"/>
      <c r="T27" s="424"/>
      <c r="U27" s="424"/>
      <c r="V27" s="424"/>
      <c r="W27" s="424"/>
      <c r="X27" s="539"/>
    </row>
    <row r="28" spans="3:24">
      <c r="C28" s="881"/>
      <c r="D28" s="882"/>
      <c r="E28" s="893">
        <f>HLOOKUP($E$1,出場チームメンバー表女子!$B$2:$CW$17,14,FALSE)</f>
        <v>11</v>
      </c>
      <c r="F28" s="441"/>
      <c r="G28" s="895">
        <f>HLOOKUP($E$1+100,出場チームメンバー表女子!$B$2:$CW$17,14,FALSE)</f>
        <v>0</v>
      </c>
      <c r="H28" s="553"/>
      <c r="I28" s="553"/>
      <c r="J28" s="553"/>
      <c r="K28" s="553"/>
      <c r="L28" s="553"/>
      <c r="M28" s="553"/>
      <c r="N28" s="896"/>
      <c r="O28" s="440">
        <f>HLOOKUP($O$1,出場チームメンバー表女子!$B$2:$CW$17,14,FALSE)</f>
        <v>11</v>
      </c>
      <c r="P28" s="441"/>
      <c r="Q28" s="424">
        <f>HLOOKUP($O$1+100,出場チームメンバー表女子!$B$2:$CW$17,14,FALSE)</f>
        <v>0</v>
      </c>
      <c r="R28" s="424"/>
      <c r="S28" s="424"/>
      <c r="T28" s="424"/>
      <c r="U28" s="424"/>
      <c r="V28" s="424"/>
      <c r="W28" s="424"/>
      <c r="X28" s="539"/>
    </row>
    <row r="29" spans="3:24">
      <c r="C29" s="881"/>
      <c r="D29" s="882"/>
      <c r="E29" s="894"/>
      <c r="F29" s="443"/>
      <c r="G29" s="534"/>
      <c r="H29" s="365"/>
      <c r="I29" s="365"/>
      <c r="J29" s="365"/>
      <c r="K29" s="365"/>
      <c r="L29" s="365"/>
      <c r="M29" s="365"/>
      <c r="N29" s="886"/>
      <c r="O29" s="442"/>
      <c r="P29" s="443"/>
      <c r="Q29" s="424"/>
      <c r="R29" s="424"/>
      <c r="S29" s="424"/>
      <c r="T29" s="424"/>
      <c r="U29" s="424"/>
      <c r="V29" s="424"/>
      <c r="W29" s="424"/>
      <c r="X29" s="539"/>
    </row>
    <row r="30" spans="3:24">
      <c r="C30" s="881"/>
      <c r="D30" s="882"/>
      <c r="E30" s="893">
        <f>HLOOKUP($E$1,出場チームメンバー表女子!$B$2:$CW$17,15,FALSE)</f>
        <v>12</v>
      </c>
      <c r="F30" s="441"/>
      <c r="G30" s="895">
        <f>HLOOKUP($E$1+100,出場チームメンバー表女子!$B$2:$CW$17,15,FALSE)</f>
        <v>0</v>
      </c>
      <c r="H30" s="553"/>
      <c r="I30" s="553"/>
      <c r="J30" s="553"/>
      <c r="K30" s="553"/>
      <c r="L30" s="553"/>
      <c r="M30" s="553"/>
      <c r="N30" s="896"/>
      <c r="O30" s="440">
        <f>HLOOKUP($O$1,出場チームメンバー表女子!$B$2:$CW$17,15,FALSE)</f>
        <v>12</v>
      </c>
      <c r="P30" s="441"/>
      <c r="Q30" s="424">
        <f>HLOOKUP($O$1+100,出場チームメンバー表女子!$B$2:$CW$17,15,FALSE)</f>
        <v>0</v>
      </c>
      <c r="R30" s="424"/>
      <c r="S30" s="424"/>
      <c r="T30" s="424"/>
      <c r="U30" s="424"/>
      <c r="V30" s="424"/>
      <c r="W30" s="424"/>
      <c r="X30" s="539"/>
    </row>
    <row r="31" spans="3:24">
      <c r="C31" s="881"/>
      <c r="D31" s="882"/>
      <c r="E31" s="894"/>
      <c r="F31" s="443"/>
      <c r="G31" s="534"/>
      <c r="H31" s="365"/>
      <c r="I31" s="365"/>
      <c r="J31" s="365"/>
      <c r="K31" s="365"/>
      <c r="L31" s="365"/>
      <c r="M31" s="365"/>
      <c r="N31" s="886"/>
      <c r="O31" s="442"/>
      <c r="P31" s="443"/>
      <c r="Q31" s="424"/>
      <c r="R31" s="424"/>
      <c r="S31" s="424"/>
      <c r="T31" s="424"/>
      <c r="U31" s="424"/>
      <c r="V31" s="424"/>
      <c r="W31" s="424"/>
      <c r="X31" s="539"/>
    </row>
    <row r="32" spans="3:24">
      <c r="E32" s="893" t="s">
        <v>85</v>
      </c>
      <c r="F32" s="553"/>
      <c r="G32" s="553"/>
      <c r="H32" s="553"/>
      <c r="I32" s="553"/>
      <c r="J32" s="553"/>
      <c r="K32" s="553"/>
      <c r="L32" s="553"/>
      <c r="M32" s="553"/>
      <c r="N32" s="553"/>
      <c r="O32" s="553"/>
      <c r="P32" s="553"/>
      <c r="Q32" s="553"/>
      <c r="R32" s="553"/>
      <c r="S32" s="553"/>
      <c r="T32" s="553"/>
      <c r="U32" s="553"/>
      <c r="V32" s="553"/>
      <c r="W32" s="553"/>
      <c r="X32" s="897"/>
    </row>
    <row r="33" spans="5:24">
      <c r="E33" s="894"/>
      <c r="F33" s="365"/>
      <c r="G33" s="365"/>
      <c r="H33" s="365"/>
      <c r="I33" s="365"/>
      <c r="J33" s="365"/>
      <c r="K33" s="365"/>
      <c r="L33" s="365"/>
      <c r="M33" s="365"/>
      <c r="N33" s="365"/>
      <c r="O33" s="365"/>
      <c r="P33" s="365"/>
      <c r="Q33" s="365"/>
      <c r="R33" s="365"/>
      <c r="S33" s="365"/>
      <c r="T33" s="365"/>
      <c r="U33" s="365"/>
      <c r="V33" s="365"/>
      <c r="W33" s="365"/>
      <c r="X33" s="898"/>
    </row>
    <row r="34" spans="5:24">
      <c r="E34" s="899"/>
      <c r="F34" s="571"/>
      <c r="G34" s="571"/>
      <c r="H34" s="571"/>
      <c r="I34" s="571"/>
      <c r="J34" s="571"/>
      <c r="K34" s="571"/>
      <c r="L34" s="571"/>
      <c r="M34" s="571"/>
      <c r="N34" s="572"/>
      <c r="O34" s="573"/>
      <c r="P34" s="571"/>
      <c r="Q34" s="571"/>
      <c r="R34" s="571"/>
      <c r="S34" s="571"/>
      <c r="T34" s="571"/>
      <c r="U34" s="571"/>
      <c r="V34" s="571"/>
      <c r="W34" s="571"/>
      <c r="X34" s="900"/>
    </row>
    <row r="35" spans="5:24">
      <c r="E35" s="899"/>
      <c r="F35" s="571"/>
      <c r="G35" s="571"/>
      <c r="H35" s="571"/>
      <c r="I35" s="571"/>
      <c r="J35" s="571"/>
      <c r="K35" s="571"/>
      <c r="L35" s="571"/>
      <c r="M35" s="571"/>
      <c r="N35" s="572"/>
      <c r="O35" s="573"/>
      <c r="P35" s="571"/>
      <c r="Q35" s="571"/>
      <c r="R35" s="571"/>
      <c r="S35" s="571"/>
      <c r="T35" s="571"/>
      <c r="U35" s="571"/>
      <c r="V35" s="571"/>
      <c r="W35" s="571"/>
      <c r="X35" s="900"/>
    </row>
    <row r="36" spans="5:24">
      <c r="E36" s="899"/>
      <c r="F36" s="571"/>
      <c r="G36" s="571"/>
      <c r="H36" s="571"/>
      <c r="I36" s="571"/>
      <c r="J36" s="571"/>
      <c r="K36" s="571"/>
      <c r="L36" s="571"/>
      <c r="M36" s="571"/>
      <c r="N36" s="572"/>
      <c r="O36" s="573"/>
      <c r="P36" s="571"/>
      <c r="Q36" s="571"/>
      <c r="R36" s="571"/>
      <c r="S36" s="571"/>
      <c r="T36" s="571"/>
      <c r="U36" s="571"/>
      <c r="V36" s="571"/>
      <c r="W36" s="571"/>
      <c r="X36" s="900"/>
    </row>
    <row r="37" spans="5:24" ht="14.25" thickBot="1">
      <c r="E37" s="901"/>
      <c r="F37" s="578"/>
      <c r="G37" s="578"/>
      <c r="H37" s="578"/>
      <c r="I37" s="578"/>
      <c r="J37" s="578"/>
      <c r="K37" s="578"/>
      <c r="L37" s="578"/>
      <c r="M37" s="578"/>
      <c r="N37" s="579"/>
      <c r="O37" s="580"/>
      <c r="P37" s="578"/>
      <c r="Q37" s="578"/>
      <c r="R37" s="578"/>
      <c r="S37" s="578"/>
      <c r="T37" s="578"/>
      <c r="U37" s="578"/>
      <c r="V37" s="578"/>
      <c r="W37" s="578"/>
      <c r="X37" s="902"/>
    </row>
  </sheetData>
  <mergeCells count="101">
    <mergeCell ref="D8:D9"/>
    <mergeCell ref="D10:D11"/>
    <mergeCell ref="D12:D13"/>
    <mergeCell ref="C22:C23"/>
    <mergeCell ref="C24:C25"/>
    <mergeCell ref="C26:C27"/>
    <mergeCell ref="C28:C29"/>
    <mergeCell ref="C30:C31"/>
    <mergeCell ref="D26:D27"/>
    <mergeCell ref="D28:D29"/>
    <mergeCell ref="D30:D31"/>
    <mergeCell ref="D14:D15"/>
    <mergeCell ref="D16:D17"/>
    <mergeCell ref="D18:D19"/>
    <mergeCell ref="D20:D21"/>
    <mergeCell ref="D22:D23"/>
    <mergeCell ref="D24:D25"/>
    <mergeCell ref="Q34:X35"/>
    <mergeCell ref="C20:C21"/>
    <mergeCell ref="Q4:V5"/>
    <mergeCell ref="E1:H1"/>
    <mergeCell ref="O1:R1"/>
    <mergeCell ref="C4:C5"/>
    <mergeCell ref="C6:C7"/>
    <mergeCell ref="C8:C9"/>
    <mergeCell ref="E20:F21"/>
    <mergeCell ref="G20:N21"/>
    <mergeCell ref="O20:P21"/>
    <mergeCell ref="Q20:X21"/>
    <mergeCell ref="E12:F13"/>
    <mergeCell ref="G12:N13"/>
    <mergeCell ref="O12:P13"/>
    <mergeCell ref="Q12:X13"/>
    <mergeCell ref="E14:F15"/>
    <mergeCell ref="C10:C11"/>
    <mergeCell ref="C12:C13"/>
    <mergeCell ref="C14:C15"/>
    <mergeCell ref="C16:C17"/>
    <mergeCell ref="C18:C19"/>
    <mergeCell ref="D4:D5"/>
    <mergeCell ref="D6:D7"/>
    <mergeCell ref="E24:F25"/>
    <mergeCell ref="G24:N25"/>
    <mergeCell ref="O24:P25"/>
    <mergeCell ref="Q24:X25"/>
    <mergeCell ref="E26:F27"/>
    <mergeCell ref="G26:N27"/>
    <mergeCell ref="O26:P27"/>
    <mergeCell ref="Q26:X27"/>
    <mergeCell ref="E36:F37"/>
    <mergeCell ref="G36:N37"/>
    <mergeCell ref="O36:P37"/>
    <mergeCell ref="Q36:X37"/>
    <mergeCell ref="E28:F29"/>
    <mergeCell ref="G28:N29"/>
    <mergeCell ref="O28:P29"/>
    <mergeCell ref="Q28:X29"/>
    <mergeCell ref="E30:F31"/>
    <mergeCell ref="G30:N31"/>
    <mergeCell ref="O30:P31"/>
    <mergeCell ref="Q30:X31"/>
    <mergeCell ref="E32:X33"/>
    <mergeCell ref="E34:F35"/>
    <mergeCell ref="G34:N35"/>
    <mergeCell ref="O34:P35"/>
    <mergeCell ref="E22:F23"/>
    <mergeCell ref="G22:N23"/>
    <mergeCell ref="O22:P23"/>
    <mergeCell ref="Q22:X23"/>
    <mergeCell ref="E16:F17"/>
    <mergeCell ref="G16:N17"/>
    <mergeCell ref="O16:P17"/>
    <mergeCell ref="Q16:X17"/>
    <mergeCell ref="E18:F19"/>
    <mergeCell ref="G18:N19"/>
    <mergeCell ref="O18:P19"/>
    <mergeCell ref="Q18:X19"/>
    <mergeCell ref="G14:N15"/>
    <mergeCell ref="O14:P15"/>
    <mergeCell ref="Q14:X15"/>
    <mergeCell ref="E8:F9"/>
    <mergeCell ref="G8:N9"/>
    <mergeCell ref="O8:P9"/>
    <mergeCell ref="Q8:X9"/>
    <mergeCell ref="E10:F11"/>
    <mergeCell ref="G10:N11"/>
    <mergeCell ref="O10:P11"/>
    <mergeCell ref="Q10:X11"/>
    <mergeCell ref="A1:C1"/>
    <mergeCell ref="J1:L1"/>
    <mergeCell ref="D2:Y2"/>
    <mergeCell ref="E6:F7"/>
    <mergeCell ref="G6:N7"/>
    <mergeCell ref="O6:P7"/>
    <mergeCell ref="Q6:X7"/>
    <mergeCell ref="G4:L5"/>
    <mergeCell ref="E3:F3"/>
    <mergeCell ref="W3:X3"/>
    <mergeCell ref="E4:F5"/>
    <mergeCell ref="M4:P4"/>
    <mergeCell ref="W4:X5"/>
  </mergeCells>
  <phoneticPr fontId="1"/>
  <dataValidations count="1">
    <dataValidation allowBlank="1" showInputMessage="1" showErrorMessage="1" prompt="このセルには何も入力しないでください。_x000a_" sqref="A1:XFD1048576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"/>
  <sheetViews>
    <sheetView zoomScale="70" zoomScaleNormal="70" workbookViewId="0">
      <selection activeCell="F3" sqref="F3:G3"/>
    </sheetView>
  </sheetViews>
  <sheetFormatPr defaultRowHeight="17.25"/>
  <cols>
    <col min="1" max="1" width="9" style="123"/>
    <col min="2" max="2" width="5.5" style="123" customWidth="1"/>
    <col min="3" max="3" width="14.375" style="123" customWidth="1"/>
    <col min="4" max="4" width="5.5" style="123" customWidth="1"/>
    <col min="5" max="5" width="14.375" style="123" customWidth="1"/>
    <col min="6" max="6" width="5.5" style="123" customWidth="1"/>
    <col min="7" max="7" width="14.375" style="123" customWidth="1"/>
    <col min="8" max="8" width="5.5" style="123" customWidth="1"/>
    <col min="9" max="9" width="14.375" style="123" customWidth="1"/>
    <col min="10" max="10" width="5.5" style="123" customWidth="1"/>
    <col min="11" max="11" width="14.375" style="123" customWidth="1"/>
    <col min="12" max="12" width="5.5" style="123" customWidth="1"/>
    <col min="13" max="13" width="14.375" style="123" customWidth="1"/>
    <col min="14" max="14" width="5.5" style="123" customWidth="1"/>
    <col min="15" max="15" width="14.375" style="123" customWidth="1"/>
    <col min="16" max="16" width="5.5" style="123" customWidth="1"/>
    <col min="17" max="17" width="14.25" style="123" customWidth="1"/>
    <col min="18" max="18" width="5.5" style="123" customWidth="1"/>
    <col min="19" max="19" width="14.25" style="123" customWidth="1"/>
    <col min="20" max="20" width="5.5" style="123" customWidth="1"/>
    <col min="21" max="21" width="14.25" style="123" customWidth="1"/>
    <col min="22" max="22" width="5.5" style="123" customWidth="1"/>
    <col min="23" max="23" width="14.25" style="123" customWidth="1"/>
    <col min="24" max="24" width="5.5" style="123" customWidth="1"/>
    <col min="25" max="25" width="14.25" style="123" customWidth="1"/>
    <col min="26" max="26" width="5.5" style="123" customWidth="1"/>
    <col min="27" max="27" width="14.25" style="123" customWidth="1"/>
    <col min="28" max="28" width="5.5" style="123" customWidth="1"/>
    <col min="29" max="29" width="14.25" style="123" customWidth="1"/>
    <col min="30" max="30" width="5.5" style="123" customWidth="1"/>
    <col min="31" max="31" width="14.25" style="123" customWidth="1"/>
    <col min="32" max="32" width="5.5" style="123" customWidth="1"/>
    <col min="33" max="33" width="14" style="123" customWidth="1"/>
    <col min="34" max="34" width="5.5" style="123" customWidth="1"/>
    <col min="35" max="35" width="14" style="123" customWidth="1"/>
    <col min="36" max="36" width="5.5" style="123" customWidth="1"/>
    <col min="37" max="37" width="14" style="123" customWidth="1"/>
    <col min="38" max="38" width="5.5" style="123" customWidth="1"/>
    <col min="39" max="39" width="14" style="123" customWidth="1"/>
    <col min="40" max="40" width="5.5" style="123" customWidth="1"/>
    <col min="41" max="41" width="14" style="123" customWidth="1"/>
    <col min="42" max="42" width="5.5" style="123" customWidth="1"/>
    <col min="43" max="43" width="14" style="123" customWidth="1"/>
    <col min="44" max="44" width="5.5" style="123" customWidth="1"/>
    <col min="45" max="45" width="14" style="123" customWidth="1"/>
    <col min="46" max="46" width="5.5" style="123" customWidth="1"/>
    <col min="47" max="47" width="14" style="123" customWidth="1"/>
    <col min="48" max="48" width="5.5" style="123" customWidth="1"/>
    <col min="49" max="49" width="14" style="123" customWidth="1"/>
    <col min="50" max="50" width="5.5" style="123" customWidth="1"/>
    <col min="51" max="51" width="14" style="123" customWidth="1"/>
    <col min="52" max="52" width="5.5" style="123" customWidth="1"/>
    <col min="53" max="53" width="14" style="123" customWidth="1"/>
    <col min="54" max="54" width="5.5" style="123" customWidth="1"/>
    <col min="55" max="55" width="14" style="123" customWidth="1"/>
    <col min="56" max="56" width="5.5" style="123" customWidth="1"/>
    <col min="57" max="57" width="14" style="123" customWidth="1"/>
    <col min="58" max="16384" width="9" style="123"/>
  </cols>
  <sheetData>
    <row r="1" spans="1:57" ht="18" thickBot="1">
      <c r="B1" s="120" t="s">
        <v>326</v>
      </c>
      <c r="C1" s="120"/>
      <c r="D1" s="120"/>
      <c r="E1" s="120"/>
      <c r="F1" s="121"/>
      <c r="G1" s="122"/>
      <c r="H1" s="122"/>
      <c r="I1" s="122"/>
      <c r="J1" s="122"/>
      <c r="K1" s="122"/>
      <c r="L1" s="122"/>
      <c r="M1" s="122"/>
      <c r="N1" s="122"/>
      <c r="O1" s="122"/>
    </row>
    <row r="2" spans="1:57" ht="18" thickBot="1">
      <c r="A2" s="123" t="s">
        <v>327</v>
      </c>
      <c r="B2" s="151">
        <v>1</v>
      </c>
      <c r="C2" s="152">
        <v>101</v>
      </c>
      <c r="D2" s="151">
        <v>2</v>
      </c>
      <c r="E2" s="153">
        <v>102</v>
      </c>
      <c r="F2" s="124">
        <v>3</v>
      </c>
      <c r="G2" s="153">
        <v>103</v>
      </c>
      <c r="H2" s="124">
        <v>4</v>
      </c>
      <c r="I2" s="153">
        <v>104</v>
      </c>
      <c r="J2" s="124">
        <v>5</v>
      </c>
      <c r="K2" s="153">
        <v>105</v>
      </c>
      <c r="L2" s="124">
        <v>6</v>
      </c>
      <c r="M2" s="153">
        <v>106</v>
      </c>
      <c r="N2" s="124">
        <v>7</v>
      </c>
      <c r="O2" s="153">
        <v>107</v>
      </c>
      <c r="P2" s="124">
        <v>8</v>
      </c>
      <c r="Q2" s="153">
        <v>108</v>
      </c>
      <c r="R2" s="124">
        <v>9</v>
      </c>
      <c r="S2" s="153">
        <v>109</v>
      </c>
      <c r="T2" s="124">
        <v>10</v>
      </c>
      <c r="U2" s="153">
        <v>110</v>
      </c>
      <c r="V2" s="124">
        <v>11</v>
      </c>
      <c r="W2" s="153">
        <v>111</v>
      </c>
      <c r="X2" s="124">
        <v>12</v>
      </c>
      <c r="Y2" s="153">
        <v>112</v>
      </c>
      <c r="Z2" s="124">
        <v>13</v>
      </c>
      <c r="AA2" s="153">
        <v>113</v>
      </c>
      <c r="AB2" s="124">
        <v>14</v>
      </c>
      <c r="AC2" s="153">
        <v>114</v>
      </c>
      <c r="AD2" s="124">
        <v>15</v>
      </c>
      <c r="AE2" s="153">
        <v>115</v>
      </c>
      <c r="AF2" s="124">
        <v>16</v>
      </c>
      <c r="AG2" s="153">
        <v>116</v>
      </c>
      <c r="AH2" s="124">
        <v>17</v>
      </c>
      <c r="AI2" s="153">
        <v>117</v>
      </c>
      <c r="AJ2" s="124">
        <v>18</v>
      </c>
      <c r="AK2" s="153">
        <v>118</v>
      </c>
      <c r="AL2" s="124">
        <v>19</v>
      </c>
      <c r="AM2" s="153">
        <v>119</v>
      </c>
      <c r="AN2" s="124">
        <v>20</v>
      </c>
      <c r="AO2" s="153">
        <v>120</v>
      </c>
      <c r="AP2" s="124">
        <v>21</v>
      </c>
      <c r="AQ2" s="153">
        <v>121</v>
      </c>
      <c r="AR2" s="124">
        <v>22</v>
      </c>
      <c r="AS2" s="153">
        <v>122</v>
      </c>
      <c r="AT2" s="124">
        <v>23</v>
      </c>
      <c r="AU2" s="153">
        <v>123</v>
      </c>
      <c r="AV2" s="124">
        <v>24</v>
      </c>
      <c r="AW2" s="153">
        <v>124</v>
      </c>
      <c r="AX2" s="124">
        <v>25</v>
      </c>
      <c r="AY2" s="153">
        <v>125</v>
      </c>
      <c r="AZ2" s="124">
        <v>26</v>
      </c>
      <c r="BA2" s="153">
        <v>126</v>
      </c>
      <c r="BB2" s="124">
        <v>27</v>
      </c>
      <c r="BC2" s="153">
        <v>127</v>
      </c>
      <c r="BD2" s="124">
        <v>28</v>
      </c>
      <c r="BE2" s="153">
        <v>128</v>
      </c>
    </row>
    <row r="3" spans="1:57" s="125" customFormat="1" ht="25.5" customHeight="1" thickBot="1">
      <c r="B3" s="905" t="s">
        <v>305</v>
      </c>
      <c r="C3" s="904"/>
      <c r="D3" s="903" t="s">
        <v>328</v>
      </c>
      <c r="E3" s="904"/>
      <c r="F3" s="903" t="s">
        <v>317</v>
      </c>
      <c r="G3" s="904"/>
      <c r="H3" s="903" t="s">
        <v>329</v>
      </c>
      <c r="I3" s="904"/>
      <c r="J3" s="903" t="s">
        <v>330</v>
      </c>
      <c r="K3" s="904"/>
      <c r="L3" s="903" t="s">
        <v>303</v>
      </c>
      <c r="M3" s="904"/>
      <c r="N3" s="903" t="s">
        <v>293</v>
      </c>
      <c r="O3" s="904"/>
      <c r="P3" s="903" t="s">
        <v>331</v>
      </c>
      <c r="Q3" s="904"/>
      <c r="R3" s="903" t="s">
        <v>298</v>
      </c>
      <c r="S3" s="904"/>
      <c r="T3" s="903" t="s">
        <v>332</v>
      </c>
      <c r="U3" s="904"/>
      <c r="V3" s="903" t="s">
        <v>295</v>
      </c>
      <c r="W3" s="904"/>
      <c r="X3" s="903" t="s">
        <v>333</v>
      </c>
      <c r="Y3" s="904"/>
      <c r="Z3" s="903" t="s">
        <v>320</v>
      </c>
      <c r="AA3" s="904"/>
      <c r="AB3" s="903" t="s">
        <v>334</v>
      </c>
      <c r="AC3" s="904"/>
      <c r="AD3" s="903" t="s">
        <v>335</v>
      </c>
      <c r="AE3" s="904"/>
      <c r="AF3" s="903" t="s">
        <v>336</v>
      </c>
      <c r="AG3" s="904"/>
      <c r="AH3" s="903" t="s">
        <v>304</v>
      </c>
      <c r="AI3" s="904"/>
      <c r="AJ3" s="903" t="s">
        <v>337</v>
      </c>
      <c r="AK3" s="904"/>
      <c r="AL3" s="903" t="s">
        <v>338</v>
      </c>
      <c r="AM3" s="904"/>
      <c r="AN3" s="903" t="s">
        <v>310</v>
      </c>
      <c r="AO3" s="904"/>
      <c r="AP3" s="903" t="s">
        <v>339</v>
      </c>
      <c r="AQ3" s="904"/>
      <c r="AR3" s="903" t="s">
        <v>314</v>
      </c>
      <c r="AS3" s="904"/>
      <c r="AT3" s="903" t="s">
        <v>340</v>
      </c>
      <c r="AU3" s="904"/>
      <c r="AV3" s="903" t="s">
        <v>341</v>
      </c>
      <c r="AW3" s="904"/>
      <c r="AX3" s="903" t="s">
        <v>342</v>
      </c>
      <c r="AY3" s="904"/>
      <c r="AZ3" s="903">
        <v>0</v>
      </c>
      <c r="BA3" s="904"/>
      <c r="BB3" s="903">
        <v>0</v>
      </c>
      <c r="BC3" s="904"/>
      <c r="BD3" s="903">
        <v>0</v>
      </c>
      <c r="BE3" s="904"/>
    </row>
    <row r="4" spans="1:57" s="132" customFormat="1" ht="29.25" customHeight="1" thickBot="1">
      <c r="B4" s="126" t="s">
        <v>186</v>
      </c>
      <c r="C4" s="127" t="s">
        <v>187</v>
      </c>
      <c r="D4" s="128" t="s">
        <v>186</v>
      </c>
      <c r="E4" s="129" t="s">
        <v>187</v>
      </c>
      <c r="F4" s="130" t="s">
        <v>186</v>
      </c>
      <c r="G4" s="127" t="s">
        <v>187</v>
      </c>
      <c r="H4" s="128" t="s">
        <v>186</v>
      </c>
      <c r="I4" s="129" t="s">
        <v>187</v>
      </c>
      <c r="J4" s="130" t="s">
        <v>186</v>
      </c>
      <c r="K4" s="127" t="s">
        <v>187</v>
      </c>
      <c r="L4" s="128" t="s">
        <v>186</v>
      </c>
      <c r="M4" s="129" t="s">
        <v>187</v>
      </c>
      <c r="N4" s="130" t="s">
        <v>186</v>
      </c>
      <c r="O4" s="127" t="s">
        <v>187</v>
      </c>
      <c r="P4" s="128" t="s">
        <v>186</v>
      </c>
      <c r="Q4" s="129" t="s">
        <v>187</v>
      </c>
      <c r="R4" s="130" t="s">
        <v>186</v>
      </c>
      <c r="S4" s="127" t="s">
        <v>187</v>
      </c>
      <c r="T4" s="128" t="s">
        <v>186</v>
      </c>
      <c r="U4" s="129" t="s">
        <v>187</v>
      </c>
      <c r="V4" s="130" t="s">
        <v>186</v>
      </c>
      <c r="W4" s="127" t="s">
        <v>187</v>
      </c>
      <c r="X4" s="128" t="s">
        <v>186</v>
      </c>
      <c r="Y4" s="129" t="s">
        <v>187</v>
      </c>
      <c r="Z4" s="131" t="s">
        <v>186</v>
      </c>
      <c r="AA4" s="154" t="s">
        <v>187</v>
      </c>
      <c r="AB4" s="155" t="s">
        <v>186</v>
      </c>
      <c r="AC4" s="155" t="s">
        <v>187</v>
      </c>
      <c r="AD4" s="156" t="s">
        <v>186</v>
      </c>
      <c r="AE4" s="154" t="s">
        <v>187</v>
      </c>
      <c r="AF4" s="155" t="s">
        <v>186</v>
      </c>
      <c r="AG4" s="155" t="s">
        <v>187</v>
      </c>
      <c r="AH4" s="156" t="s">
        <v>186</v>
      </c>
      <c r="AI4" s="154" t="s">
        <v>187</v>
      </c>
      <c r="AJ4" s="155" t="s">
        <v>186</v>
      </c>
      <c r="AK4" s="155" t="s">
        <v>187</v>
      </c>
      <c r="AL4" s="156" t="s">
        <v>186</v>
      </c>
      <c r="AM4" s="154" t="s">
        <v>187</v>
      </c>
      <c r="AN4" s="155" t="s">
        <v>186</v>
      </c>
      <c r="AO4" s="155" t="s">
        <v>187</v>
      </c>
      <c r="AP4" s="156" t="s">
        <v>186</v>
      </c>
      <c r="AQ4" s="154" t="s">
        <v>187</v>
      </c>
      <c r="AR4" s="155" t="s">
        <v>186</v>
      </c>
      <c r="AS4" s="155" t="s">
        <v>187</v>
      </c>
      <c r="AT4" s="156" t="s">
        <v>186</v>
      </c>
      <c r="AU4" s="154" t="s">
        <v>187</v>
      </c>
      <c r="AV4" s="155" t="s">
        <v>186</v>
      </c>
      <c r="AW4" s="155" t="s">
        <v>187</v>
      </c>
      <c r="AX4" s="156" t="s">
        <v>186</v>
      </c>
      <c r="AY4" s="154" t="s">
        <v>187</v>
      </c>
      <c r="AZ4" s="156" t="s">
        <v>186</v>
      </c>
      <c r="BA4" s="154" t="s">
        <v>187</v>
      </c>
      <c r="BB4" s="156" t="s">
        <v>186</v>
      </c>
      <c r="BC4" s="154" t="s">
        <v>187</v>
      </c>
      <c r="BD4" s="156" t="s">
        <v>186</v>
      </c>
      <c r="BE4" s="154" t="s">
        <v>187</v>
      </c>
    </row>
    <row r="5" spans="1:57" s="132" customFormat="1" ht="29.25" customHeight="1">
      <c r="B5" s="133" t="s">
        <v>323</v>
      </c>
      <c r="C5" s="134"/>
      <c r="D5" s="133" t="s">
        <v>323</v>
      </c>
      <c r="E5" s="134"/>
      <c r="F5" s="133" t="s">
        <v>323</v>
      </c>
      <c r="G5" s="134"/>
      <c r="H5" s="135" t="s">
        <v>323</v>
      </c>
      <c r="I5" s="136"/>
      <c r="J5" s="133" t="s">
        <v>323</v>
      </c>
      <c r="K5" s="134"/>
      <c r="L5" s="135" t="s">
        <v>323</v>
      </c>
      <c r="M5" s="134"/>
      <c r="N5" s="133" t="s">
        <v>323</v>
      </c>
      <c r="O5" s="134"/>
      <c r="P5" s="135" t="s">
        <v>323</v>
      </c>
      <c r="Q5" s="134"/>
      <c r="R5" s="133">
        <v>1</v>
      </c>
      <c r="S5" s="134"/>
      <c r="T5" s="135" t="s">
        <v>323</v>
      </c>
      <c r="U5" s="134"/>
      <c r="V5" s="133" t="s">
        <v>323</v>
      </c>
      <c r="W5" s="134"/>
      <c r="X5" s="135" t="s">
        <v>323</v>
      </c>
      <c r="Y5" s="134"/>
      <c r="Z5" s="133" t="s">
        <v>323</v>
      </c>
      <c r="AA5" s="134"/>
      <c r="AB5" s="157" t="s">
        <v>323</v>
      </c>
      <c r="AC5" s="134"/>
      <c r="AD5" s="158" t="s">
        <v>323</v>
      </c>
      <c r="AE5" s="134"/>
      <c r="AF5" s="157" t="s">
        <v>323</v>
      </c>
      <c r="AG5" s="134"/>
      <c r="AH5" s="158" t="s">
        <v>323</v>
      </c>
      <c r="AI5" s="134"/>
      <c r="AJ5" s="157" t="s">
        <v>323</v>
      </c>
      <c r="AK5" s="134"/>
      <c r="AL5" s="158" t="s">
        <v>323</v>
      </c>
      <c r="AM5" s="134"/>
      <c r="AN5" s="157" t="s">
        <v>323</v>
      </c>
      <c r="AO5" s="134"/>
      <c r="AP5" s="158" t="s">
        <v>323</v>
      </c>
      <c r="AQ5" s="134"/>
      <c r="AR5" s="157" t="s">
        <v>323</v>
      </c>
      <c r="AS5" s="134"/>
      <c r="AT5" s="158">
        <v>1</v>
      </c>
      <c r="AU5" s="134"/>
      <c r="AV5" s="157" t="s">
        <v>323</v>
      </c>
      <c r="AW5" s="134"/>
      <c r="AX5" s="158" t="s">
        <v>323</v>
      </c>
      <c r="AY5" s="134"/>
      <c r="AZ5" s="158" t="s">
        <v>323</v>
      </c>
      <c r="BA5" s="134"/>
      <c r="BB5" s="158" t="s">
        <v>323</v>
      </c>
      <c r="BC5" s="134"/>
      <c r="BD5" s="158" t="s">
        <v>323</v>
      </c>
      <c r="BE5" s="134"/>
    </row>
    <row r="6" spans="1:57" s="132" customFormat="1" ht="29.25" customHeight="1">
      <c r="B6" s="137">
        <v>2</v>
      </c>
      <c r="C6" s="138"/>
      <c r="D6" s="137">
        <v>2</v>
      </c>
      <c r="E6" s="138"/>
      <c r="F6" s="137">
        <v>2</v>
      </c>
      <c r="G6" s="138"/>
      <c r="H6" s="139">
        <v>2</v>
      </c>
      <c r="I6" s="140"/>
      <c r="J6" s="137">
        <v>2</v>
      </c>
      <c r="K6" s="138"/>
      <c r="L6" s="139">
        <v>2</v>
      </c>
      <c r="M6" s="138"/>
      <c r="N6" s="137">
        <v>2</v>
      </c>
      <c r="O6" s="138"/>
      <c r="P6" s="139">
        <v>2</v>
      </c>
      <c r="Q6" s="138"/>
      <c r="R6" s="137">
        <v>2</v>
      </c>
      <c r="S6" s="138"/>
      <c r="T6" s="139">
        <v>2</v>
      </c>
      <c r="U6" s="138"/>
      <c r="V6" s="137">
        <v>2</v>
      </c>
      <c r="W6" s="138"/>
      <c r="X6" s="139">
        <v>2</v>
      </c>
      <c r="Y6" s="138"/>
      <c r="Z6" s="137">
        <v>2</v>
      </c>
      <c r="AA6" s="138"/>
      <c r="AB6" s="159">
        <v>2</v>
      </c>
      <c r="AC6" s="138"/>
      <c r="AD6" s="160">
        <v>2</v>
      </c>
      <c r="AE6" s="138"/>
      <c r="AF6" s="159">
        <v>2</v>
      </c>
      <c r="AG6" s="138"/>
      <c r="AH6" s="160">
        <v>2</v>
      </c>
      <c r="AI6" s="138"/>
      <c r="AJ6" s="159">
        <v>2</v>
      </c>
      <c r="AK6" s="138"/>
      <c r="AL6" s="160">
        <v>2</v>
      </c>
      <c r="AM6" s="138"/>
      <c r="AN6" s="159">
        <v>2</v>
      </c>
      <c r="AO6" s="138"/>
      <c r="AP6" s="160">
        <v>2</v>
      </c>
      <c r="AQ6" s="138"/>
      <c r="AR6" s="159">
        <v>2</v>
      </c>
      <c r="AS6" s="138"/>
      <c r="AT6" s="160">
        <v>2</v>
      </c>
      <c r="AU6" s="138"/>
      <c r="AV6" s="159">
        <v>2</v>
      </c>
      <c r="AW6" s="138"/>
      <c r="AX6" s="160">
        <v>2</v>
      </c>
      <c r="AY6" s="138"/>
      <c r="AZ6" s="160">
        <v>2</v>
      </c>
      <c r="BA6" s="138"/>
      <c r="BB6" s="160">
        <v>2</v>
      </c>
      <c r="BC6" s="138"/>
      <c r="BD6" s="160">
        <v>2</v>
      </c>
      <c r="BE6" s="138"/>
    </row>
    <row r="7" spans="1:57" s="132" customFormat="1" ht="29.25" customHeight="1">
      <c r="B7" s="141">
        <v>3</v>
      </c>
      <c r="C7" s="142"/>
      <c r="D7" s="145">
        <v>3</v>
      </c>
      <c r="E7" s="142"/>
      <c r="F7" s="145">
        <v>3</v>
      </c>
      <c r="G7" s="142"/>
      <c r="H7" s="143">
        <v>3</v>
      </c>
      <c r="I7" s="144"/>
      <c r="J7" s="145">
        <v>3</v>
      </c>
      <c r="K7" s="142"/>
      <c r="L7" s="143">
        <v>3</v>
      </c>
      <c r="M7" s="142"/>
      <c r="N7" s="145">
        <v>3</v>
      </c>
      <c r="O7" s="142"/>
      <c r="P7" s="143">
        <v>3</v>
      </c>
      <c r="Q7" s="142"/>
      <c r="R7" s="145" t="s">
        <v>324</v>
      </c>
      <c r="S7" s="142"/>
      <c r="T7" s="143">
        <v>3</v>
      </c>
      <c r="U7" s="142"/>
      <c r="V7" s="145">
        <v>3</v>
      </c>
      <c r="W7" s="142"/>
      <c r="X7" s="143">
        <v>3</v>
      </c>
      <c r="Y7" s="142"/>
      <c r="Z7" s="145">
        <v>3</v>
      </c>
      <c r="AA7" s="142"/>
      <c r="AB7" s="159">
        <v>3</v>
      </c>
      <c r="AC7" s="142"/>
      <c r="AD7" s="160">
        <v>3</v>
      </c>
      <c r="AE7" s="142"/>
      <c r="AF7" s="159">
        <v>3</v>
      </c>
      <c r="AG7" s="142"/>
      <c r="AH7" s="160">
        <v>3</v>
      </c>
      <c r="AI7" s="142"/>
      <c r="AJ7" s="159">
        <v>3</v>
      </c>
      <c r="AK7" s="142"/>
      <c r="AL7" s="160">
        <v>3</v>
      </c>
      <c r="AM7" s="142"/>
      <c r="AN7" s="159">
        <v>3</v>
      </c>
      <c r="AO7" s="142"/>
      <c r="AP7" s="160">
        <v>3</v>
      </c>
      <c r="AQ7" s="142"/>
      <c r="AR7" s="159">
        <v>3</v>
      </c>
      <c r="AS7" s="142"/>
      <c r="AT7" s="160">
        <v>3</v>
      </c>
      <c r="AU7" s="142"/>
      <c r="AV7" s="159">
        <v>3</v>
      </c>
      <c r="AW7" s="142"/>
      <c r="AX7" s="160">
        <v>3</v>
      </c>
      <c r="AY7" s="142"/>
      <c r="AZ7" s="160">
        <v>3</v>
      </c>
      <c r="BA7" s="142"/>
      <c r="BB7" s="160">
        <v>3</v>
      </c>
      <c r="BC7" s="142"/>
      <c r="BD7" s="160">
        <v>3</v>
      </c>
      <c r="BE7" s="142"/>
    </row>
    <row r="8" spans="1:57" s="132" customFormat="1" ht="29.25" customHeight="1">
      <c r="B8" s="141">
        <v>4</v>
      </c>
      <c r="C8" s="142"/>
      <c r="D8" s="145">
        <v>4</v>
      </c>
      <c r="E8" s="142"/>
      <c r="F8" s="145">
        <v>4</v>
      </c>
      <c r="G8" s="142"/>
      <c r="H8" s="143">
        <v>4</v>
      </c>
      <c r="I8" s="144"/>
      <c r="J8" s="145">
        <v>4</v>
      </c>
      <c r="K8" s="142"/>
      <c r="L8" s="143">
        <v>4</v>
      </c>
      <c r="M8" s="142"/>
      <c r="N8" s="145">
        <v>4</v>
      </c>
      <c r="O8" s="142"/>
      <c r="P8" s="143">
        <v>4</v>
      </c>
      <c r="Q8" s="142"/>
      <c r="R8" s="145">
        <v>4</v>
      </c>
      <c r="S8" s="142"/>
      <c r="T8" s="143">
        <v>4</v>
      </c>
      <c r="U8" s="142"/>
      <c r="V8" s="145">
        <v>4</v>
      </c>
      <c r="W8" s="142"/>
      <c r="X8" s="143">
        <v>4</v>
      </c>
      <c r="Y8" s="142"/>
      <c r="Z8" s="145">
        <v>4</v>
      </c>
      <c r="AA8" s="142"/>
      <c r="AB8" s="159">
        <v>4</v>
      </c>
      <c r="AC8" s="142"/>
      <c r="AD8" s="160">
        <v>4</v>
      </c>
      <c r="AE8" s="142"/>
      <c r="AF8" s="159">
        <v>4</v>
      </c>
      <c r="AG8" s="142"/>
      <c r="AH8" s="160">
        <v>4</v>
      </c>
      <c r="AI8" s="142"/>
      <c r="AJ8" s="159">
        <v>4</v>
      </c>
      <c r="AK8" s="142"/>
      <c r="AL8" s="160">
        <v>4</v>
      </c>
      <c r="AM8" s="142"/>
      <c r="AN8" s="159">
        <v>4</v>
      </c>
      <c r="AO8" s="142"/>
      <c r="AP8" s="160">
        <v>4</v>
      </c>
      <c r="AQ8" s="142"/>
      <c r="AR8" s="159">
        <v>4</v>
      </c>
      <c r="AS8" s="142"/>
      <c r="AT8" s="160" t="s">
        <v>325</v>
      </c>
      <c r="AU8" s="142"/>
      <c r="AV8" s="159">
        <v>4</v>
      </c>
      <c r="AW8" s="142"/>
      <c r="AX8" s="160">
        <v>4</v>
      </c>
      <c r="AY8" s="142"/>
      <c r="AZ8" s="160">
        <v>4</v>
      </c>
      <c r="BA8" s="142"/>
      <c r="BB8" s="160">
        <v>4</v>
      </c>
      <c r="BC8" s="142"/>
      <c r="BD8" s="160">
        <v>4</v>
      </c>
      <c r="BE8" s="142"/>
    </row>
    <row r="9" spans="1:57" s="132" customFormat="1" ht="29.25" customHeight="1">
      <c r="B9" s="141">
        <v>5</v>
      </c>
      <c r="C9" s="142"/>
      <c r="D9" s="145">
        <v>5</v>
      </c>
      <c r="E9" s="142"/>
      <c r="F9" s="145">
        <v>5</v>
      </c>
      <c r="G9" s="142"/>
      <c r="H9" s="143">
        <v>5</v>
      </c>
      <c r="I9" s="144"/>
      <c r="J9" s="145">
        <v>5</v>
      </c>
      <c r="K9" s="142"/>
      <c r="L9" s="143">
        <v>5</v>
      </c>
      <c r="M9" s="142"/>
      <c r="N9" s="145">
        <v>5</v>
      </c>
      <c r="O9" s="142"/>
      <c r="P9" s="143">
        <v>5</v>
      </c>
      <c r="Q9" s="142"/>
      <c r="R9" s="145">
        <v>5</v>
      </c>
      <c r="S9" s="142"/>
      <c r="T9" s="143">
        <v>5</v>
      </c>
      <c r="U9" s="142"/>
      <c r="V9" s="145">
        <v>5</v>
      </c>
      <c r="W9" s="142"/>
      <c r="X9" s="143">
        <v>5</v>
      </c>
      <c r="Y9" s="142"/>
      <c r="Z9" s="145">
        <v>5</v>
      </c>
      <c r="AA9" s="142"/>
      <c r="AB9" s="159">
        <v>5</v>
      </c>
      <c r="AC9" s="142"/>
      <c r="AD9" s="160">
        <v>5</v>
      </c>
      <c r="AE9" s="142"/>
      <c r="AF9" s="159">
        <v>5</v>
      </c>
      <c r="AG9" s="142"/>
      <c r="AH9" s="160">
        <v>5</v>
      </c>
      <c r="AI9" s="142"/>
      <c r="AJ9" s="159">
        <v>5</v>
      </c>
      <c r="AK9" s="142"/>
      <c r="AL9" s="160">
        <v>5</v>
      </c>
      <c r="AM9" s="142"/>
      <c r="AN9" s="159">
        <v>5</v>
      </c>
      <c r="AO9" s="142"/>
      <c r="AP9" s="160">
        <v>5</v>
      </c>
      <c r="AQ9" s="142"/>
      <c r="AR9" s="159">
        <v>5</v>
      </c>
      <c r="AS9" s="142"/>
      <c r="AT9" s="160">
        <v>5</v>
      </c>
      <c r="AU9" s="142"/>
      <c r="AV9" s="159">
        <v>5</v>
      </c>
      <c r="AW9" s="142"/>
      <c r="AX9" s="160">
        <v>5</v>
      </c>
      <c r="AY9" s="142"/>
      <c r="AZ9" s="160">
        <v>5</v>
      </c>
      <c r="BA9" s="142"/>
      <c r="BB9" s="160">
        <v>5</v>
      </c>
      <c r="BC9" s="142"/>
      <c r="BD9" s="160">
        <v>5</v>
      </c>
      <c r="BE9" s="142"/>
    </row>
    <row r="10" spans="1:57" s="132" customFormat="1" ht="29.25" customHeight="1">
      <c r="B10" s="141">
        <v>6</v>
      </c>
      <c r="C10" s="142"/>
      <c r="D10" s="145">
        <v>6</v>
      </c>
      <c r="E10" s="142"/>
      <c r="F10" s="145">
        <v>6</v>
      </c>
      <c r="G10" s="142"/>
      <c r="H10" s="143">
        <v>6</v>
      </c>
      <c r="I10" s="144"/>
      <c r="J10" s="145">
        <v>6</v>
      </c>
      <c r="K10" s="142"/>
      <c r="L10" s="143">
        <v>6</v>
      </c>
      <c r="M10" s="142"/>
      <c r="N10" s="145">
        <v>6</v>
      </c>
      <c r="O10" s="142"/>
      <c r="P10" s="143">
        <v>6</v>
      </c>
      <c r="Q10" s="142"/>
      <c r="R10" s="145">
        <v>6</v>
      </c>
      <c r="S10" s="142"/>
      <c r="T10" s="143">
        <v>6</v>
      </c>
      <c r="U10" s="142"/>
      <c r="V10" s="145">
        <v>6</v>
      </c>
      <c r="W10" s="142"/>
      <c r="X10" s="143">
        <v>6</v>
      </c>
      <c r="Y10" s="142"/>
      <c r="Z10" s="145">
        <v>6</v>
      </c>
      <c r="AA10" s="142"/>
      <c r="AB10" s="159">
        <v>6</v>
      </c>
      <c r="AC10" s="142"/>
      <c r="AD10" s="160">
        <v>6</v>
      </c>
      <c r="AE10" s="142"/>
      <c r="AF10" s="159">
        <v>6</v>
      </c>
      <c r="AG10" s="142"/>
      <c r="AH10" s="160">
        <v>6</v>
      </c>
      <c r="AI10" s="142"/>
      <c r="AJ10" s="159">
        <v>6</v>
      </c>
      <c r="AK10" s="142"/>
      <c r="AL10" s="160">
        <v>6</v>
      </c>
      <c r="AM10" s="142"/>
      <c r="AN10" s="159">
        <v>6</v>
      </c>
      <c r="AO10" s="142"/>
      <c r="AP10" s="160">
        <v>6</v>
      </c>
      <c r="AQ10" s="142"/>
      <c r="AR10" s="159">
        <v>6</v>
      </c>
      <c r="AS10" s="142"/>
      <c r="AT10" s="160">
        <v>6</v>
      </c>
      <c r="AU10" s="142"/>
      <c r="AV10" s="159">
        <v>6</v>
      </c>
      <c r="AW10" s="142"/>
      <c r="AX10" s="160">
        <v>6</v>
      </c>
      <c r="AY10" s="142"/>
      <c r="AZ10" s="160">
        <v>6</v>
      </c>
      <c r="BA10" s="142"/>
      <c r="BB10" s="160">
        <v>6</v>
      </c>
      <c r="BC10" s="142"/>
      <c r="BD10" s="160">
        <v>6</v>
      </c>
      <c r="BE10" s="142"/>
    </row>
    <row r="11" spans="1:57" s="132" customFormat="1" ht="29.25" customHeight="1">
      <c r="B11" s="141">
        <v>7</v>
      </c>
      <c r="C11" s="142"/>
      <c r="D11" s="145">
        <v>7</v>
      </c>
      <c r="E11" s="142"/>
      <c r="F11" s="145">
        <v>7</v>
      </c>
      <c r="G11" s="142"/>
      <c r="H11" s="143">
        <v>7</v>
      </c>
      <c r="I11" s="144"/>
      <c r="J11" s="145">
        <v>7</v>
      </c>
      <c r="K11" s="142"/>
      <c r="L11" s="143">
        <v>7</v>
      </c>
      <c r="M11" s="142"/>
      <c r="N11" s="145">
        <v>7</v>
      </c>
      <c r="O11" s="142"/>
      <c r="P11" s="143">
        <v>7</v>
      </c>
      <c r="Q11" s="142"/>
      <c r="R11" s="145">
        <v>7</v>
      </c>
      <c r="S11" s="142"/>
      <c r="T11" s="143">
        <v>7</v>
      </c>
      <c r="U11" s="142"/>
      <c r="V11" s="145">
        <v>7</v>
      </c>
      <c r="W11" s="142"/>
      <c r="X11" s="143">
        <v>7</v>
      </c>
      <c r="Y11" s="142"/>
      <c r="Z11" s="145">
        <v>7</v>
      </c>
      <c r="AA11" s="142"/>
      <c r="AB11" s="159">
        <v>7</v>
      </c>
      <c r="AC11" s="142"/>
      <c r="AD11" s="160">
        <v>7</v>
      </c>
      <c r="AE11" s="142"/>
      <c r="AF11" s="159">
        <v>7</v>
      </c>
      <c r="AG11" s="142"/>
      <c r="AH11" s="160">
        <v>7</v>
      </c>
      <c r="AI11" s="142"/>
      <c r="AJ11" s="159">
        <v>7</v>
      </c>
      <c r="AK11" s="142"/>
      <c r="AL11" s="160">
        <v>7</v>
      </c>
      <c r="AM11" s="142"/>
      <c r="AN11" s="159">
        <v>7</v>
      </c>
      <c r="AO11" s="142"/>
      <c r="AP11" s="160">
        <v>7</v>
      </c>
      <c r="AQ11" s="142"/>
      <c r="AR11" s="159">
        <v>7</v>
      </c>
      <c r="AS11" s="142"/>
      <c r="AT11" s="160">
        <v>7</v>
      </c>
      <c r="AU11" s="142"/>
      <c r="AV11" s="159">
        <v>7</v>
      </c>
      <c r="AW11" s="142"/>
      <c r="AX11" s="160">
        <v>7</v>
      </c>
      <c r="AY11" s="142"/>
      <c r="AZ11" s="160">
        <v>7</v>
      </c>
      <c r="BA11" s="142"/>
      <c r="BB11" s="160">
        <v>7</v>
      </c>
      <c r="BC11" s="142"/>
      <c r="BD11" s="160">
        <v>7</v>
      </c>
      <c r="BE11" s="142"/>
    </row>
    <row r="12" spans="1:57" s="132" customFormat="1" ht="29.25" customHeight="1">
      <c r="B12" s="141">
        <v>8</v>
      </c>
      <c r="C12" s="142"/>
      <c r="D12" s="145">
        <v>8</v>
      </c>
      <c r="E12" s="142"/>
      <c r="F12" s="145">
        <v>8</v>
      </c>
      <c r="G12" s="142"/>
      <c r="H12" s="143">
        <v>8</v>
      </c>
      <c r="I12" s="144"/>
      <c r="J12" s="145">
        <v>8</v>
      </c>
      <c r="K12" s="142"/>
      <c r="L12" s="143">
        <v>8</v>
      </c>
      <c r="M12" s="142"/>
      <c r="N12" s="145">
        <v>8</v>
      </c>
      <c r="O12" s="142"/>
      <c r="P12" s="143">
        <v>8</v>
      </c>
      <c r="Q12" s="142"/>
      <c r="R12" s="145">
        <v>8</v>
      </c>
      <c r="S12" s="142"/>
      <c r="T12" s="143">
        <v>8</v>
      </c>
      <c r="U12" s="142"/>
      <c r="V12" s="145">
        <v>8</v>
      </c>
      <c r="W12" s="142"/>
      <c r="X12" s="143">
        <v>8</v>
      </c>
      <c r="Y12" s="142"/>
      <c r="Z12" s="145">
        <v>8</v>
      </c>
      <c r="AA12" s="142"/>
      <c r="AB12" s="159">
        <v>8</v>
      </c>
      <c r="AC12" s="142"/>
      <c r="AD12" s="160">
        <v>8</v>
      </c>
      <c r="AE12" s="142"/>
      <c r="AF12" s="159">
        <v>8</v>
      </c>
      <c r="AG12" s="142"/>
      <c r="AH12" s="160">
        <v>8</v>
      </c>
      <c r="AI12" s="142"/>
      <c r="AJ12" s="159">
        <v>8</v>
      </c>
      <c r="AK12" s="142"/>
      <c r="AL12" s="160">
        <v>8</v>
      </c>
      <c r="AM12" s="142"/>
      <c r="AN12" s="159">
        <v>8</v>
      </c>
      <c r="AO12" s="142"/>
      <c r="AP12" s="160">
        <v>8</v>
      </c>
      <c r="AQ12" s="142"/>
      <c r="AR12" s="159">
        <v>8</v>
      </c>
      <c r="AS12" s="142"/>
      <c r="AT12" s="160">
        <v>8</v>
      </c>
      <c r="AU12" s="142"/>
      <c r="AV12" s="159">
        <v>8</v>
      </c>
      <c r="AW12" s="142"/>
      <c r="AX12" s="160">
        <v>8</v>
      </c>
      <c r="AY12" s="142"/>
      <c r="AZ12" s="160">
        <v>8</v>
      </c>
      <c r="BA12" s="142"/>
      <c r="BB12" s="160">
        <v>8</v>
      </c>
      <c r="BC12" s="142"/>
      <c r="BD12" s="160">
        <v>8</v>
      </c>
      <c r="BE12" s="142"/>
    </row>
    <row r="13" spans="1:57" s="132" customFormat="1" ht="29.25" customHeight="1">
      <c r="B13" s="141">
        <v>9</v>
      </c>
      <c r="C13" s="142"/>
      <c r="D13" s="145">
        <v>9</v>
      </c>
      <c r="E13" s="142"/>
      <c r="F13" s="145">
        <v>9</v>
      </c>
      <c r="G13" s="142"/>
      <c r="H13" s="143">
        <v>9</v>
      </c>
      <c r="I13" s="144"/>
      <c r="J13" s="145">
        <v>9</v>
      </c>
      <c r="K13" s="142"/>
      <c r="L13" s="143">
        <v>9</v>
      </c>
      <c r="M13" s="142"/>
      <c r="N13" s="145">
        <v>9</v>
      </c>
      <c r="O13" s="142"/>
      <c r="P13" s="143">
        <v>9</v>
      </c>
      <c r="Q13" s="142"/>
      <c r="R13" s="145">
        <v>9</v>
      </c>
      <c r="S13" s="142"/>
      <c r="T13" s="143">
        <v>9</v>
      </c>
      <c r="U13" s="142"/>
      <c r="V13" s="145">
        <v>9</v>
      </c>
      <c r="W13" s="142"/>
      <c r="X13" s="143">
        <v>9</v>
      </c>
      <c r="Y13" s="142"/>
      <c r="Z13" s="145">
        <v>9</v>
      </c>
      <c r="AA13" s="142"/>
      <c r="AB13" s="159">
        <v>9</v>
      </c>
      <c r="AC13" s="142"/>
      <c r="AD13" s="160">
        <v>9</v>
      </c>
      <c r="AE13" s="142"/>
      <c r="AF13" s="159">
        <v>9</v>
      </c>
      <c r="AG13" s="142"/>
      <c r="AH13" s="160">
        <v>9</v>
      </c>
      <c r="AI13" s="142"/>
      <c r="AJ13" s="159">
        <v>9</v>
      </c>
      <c r="AK13" s="142"/>
      <c r="AL13" s="160">
        <v>9</v>
      </c>
      <c r="AM13" s="142"/>
      <c r="AN13" s="159">
        <v>9</v>
      </c>
      <c r="AO13" s="142"/>
      <c r="AP13" s="160">
        <v>9</v>
      </c>
      <c r="AQ13" s="142"/>
      <c r="AR13" s="159">
        <v>9</v>
      </c>
      <c r="AS13" s="142"/>
      <c r="AT13" s="160">
        <v>9</v>
      </c>
      <c r="AU13" s="142"/>
      <c r="AV13" s="159">
        <v>9</v>
      </c>
      <c r="AW13" s="142"/>
      <c r="AX13" s="160">
        <v>9</v>
      </c>
      <c r="AY13" s="142"/>
      <c r="AZ13" s="160">
        <v>9</v>
      </c>
      <c r="BA13" s="142"/>
      <c r="BB13" s="160">
        <v>9</v>
      </c>
      <c r="BC13" s="142"/>
      <c r="BD13" s="160">
        <v>9</v>
      </c>
      <c r="BE13" s="142"/>
    </row>
    <row r="14" spans="1:57" s="132" customFormat="1" ht="29.25" customHeight="1">
      <c r="B14" s="141">
        <v>10</v>
      </c>
      <c r="C14" s="142"/>
      <c r="D14" s="145">
        <v>10</v>
      </c>
      <c r="E14" s="142"/>
      <c r="F14" s="145">
        <v>10</v>
      </c>
      <c r="G14" s="142"/>
      <c r="H14" s="143">
        <v>10</v>
      </c>
      <c r="I14" s="144"/>
      <c r="J14" s="145">
        <v>10</v>
      </c>
      <c r="K14" s="142"/>
      <c r="L14" s="143">
        <v>10</v>
      </c>
      <c r="M14" s="142"/>
      <c r="N14" s="145">
        <v>10</v>
      </c>
      <c r="O14" s="142"/>
      <c r="P14" s="143">
        <v>10</v>
      </c>
      <c r="Q14" s="142"/>
      <c r="R14" s="145">
        <v>10</v>
      </c>
      <c r="S14" s="142"/>
      <c r="T14" s="143">
        <v>10</v>
      </c>
      <c r="U14" s="142"/>
      <c r="V14" s="145">
        <v>10</v>
      </c>
      <c r="W14" s="142"/>
      <c r="X14" s="143">
        <v>10</v>
      </c>
      <c r="Y14" s="142"/>
      <c r="Z14" s="145">
        <v>10</v>
      </c>
      <c r="AA14" s="142"/>
      <c r="AB14" s="159">
        <v>10</v>
      </c>
      <c r="AC14" s="142"/>
      <c r="AD14" s="160">
        <v>10</v>
      </c>
      <c r="AE14" s="142"/>
      <c r="AF14" s="159">
        <v>10</v>
      </c>
      <c r="AG14" s="142"/>
      <c r="AH14" s="160">
        <v>10</v>
      </c>
      <c r="AI14" s="142"/>
      <c r="AJ14" s="159">
        <v>10</v>
      </c>
      <c r="AK14" s="142"/>
      <c r="AL14" s="160">
        <v>10</v>
      </c>
      <c r="AM14" s="142"/>
      <c r="AN14" s="159">
        <v>10</v>
      </c>
      <c r="AO14" s="142"/>
      <c r="AP14" s="160">
        <v>10</v>
      </c>
      <c r="AQ14" s="142"/>
      <c r="AR14" s="159">
        <v>10</v>
      </c>
      <c r="AS14" s="142"/>
      <c r="AT14" s="160">
        <v>10</v>
      </c>
      <c r="AU14" s="142"/>
      <c r="AV14" s="159">
        <v>10</v>
      </c>
      <c r="AW14" s="142"/>
      <c r="AX14" s="160">
        <v>10</v>
      </c>
      <c r="AY14" s="142"/>
      <c r="AZ14" s="160">
        <v>10</v>
      </c>
      <c r="BA14" s="142"/>
      <c r="BB14" s="160">
        <v>10</v>
      </c>
      <c r="BC14" s="142"/>
      <c r="BD14" s="160">
        <v>10</v>
      </c>
      <c r="BE14" s="142"/>
    </row>
    <row r="15" spans="1:57" s="132" customFormat="1" ht="29.25" customHeight="1">
      <c r="B15" s="141">
        <v>11</v>
      </c>
      <c r="C15" s="142"/>
      <c r="D15" s="145">
        <v>11</v>
      </c>
      <c r="E15" s="142"/>
      <c r="F15" s="145">
        <v>11</v>
      </c>
      <c r="G15" s="142"/>
      <c r="H15" s="143">
        <v>11</v>
      </c>
      <c r="I15" s="144"/>
      <c r="J15" s="145">
        <v>11</v>
      </c>
      <c r="K15" s="142"/>
      <c r="L15" s="143">
        <v>11</v>
      </c>
      <c r="M15" s="142"/>
      <c r="N15" s="145">
        <v>11</v>
      </c>
      <c r="O15" s="142"/>
      <c r="P15" s="143">
        <v>11</v>
      </c>
      <c r="Q15" s="142"/>
      <c r="R15" s="145">
        <v>11</v>
      </c>
      <c r="S15" s="142"/>
      <c r="T15" s="143">
        <v>11</v>
      </c>
      <c r="U15" s="142"/>
      <c r="V15" s="145">
        <v>11</v>
      </c>
      <c r="W15" s="142"/>
      <c r="X15" s="143">
        <v>11</v>
      </c>
      <c r="Y15" s="142"/>
      <c r="Z15" s="145">
        <v>11</v>
      </c>
      <c r="AA15" s="142"/>
      <c r="AB15" s="159">
        <v>11</v>
      </c>
      <c r="AC15" s="142"/>
      <c r="AD15" s="160">
        <v>11</v>
      </c>
      <c r="AE15" s="142"/>
      <c r="AF15" s="159">
        <v>11</v>
      </c>
      <c r="AG15" s="142"/>
      <c r="AH15" s="160">
        <v>11</v>
      </c>
      <c r="AI15" s="142"/>
      <c r="AJ15" s="159">
        <v>11</v>
      </c>
      <c r="AK15" s="142"/>
      <c r="AL15" s="160">
        <v>11</v>
      </c>
      <c r="AM15" s="142"/>
      <c r="AN15" s="159">
        <v>11</v>
      </c>
      <c r="AO15" s="142"/>
      <c r="AP15" s="160">
        <v>11</v>
      </c>
      <c r="AQ15" s="142"/>
      <c r="AR15" s="159">
        <v>11</v>
      </c>
      <c r="AS15" s="142"/>
      <c r="AT15" s="160">
        <v>11</v>
      </c>
      <c r="AU15" s="142"/>
      <c r="AV15" s="159">
        <v>11</v>
      </c>
      <c r="AW15" s="142"/>
      <c r="AX15" s="160">
        <v>11</v>
      </c>
      <c r="AY15" s="142"/>
      <c r="AZ15" s="160">
        <v>11</v>
      </c>
      <c r="BA15" s="142"/>
      <c r="BB15" s="160">
        <v>11</v>
      </c>
      <c r="BC15" s="142"/>
      <c r="BD15" s="160">
        <v>11</v>
      </c>
      <c r="BE15" s="142"/>
    </row>
    <row r="16" spans="1:57" s="132" customFormat="1" ht="29.25" customHeight="1" thickBot="1">
      <c r="B16" s="146">
        <v>12</v>
      </c>
      <c r="C16" s="147"/>
      <c r="D16" s="146">
        <v>12</v>
      </c>
      <c r="E16" s="147"/>
      <c r="F16" s="146">
        <v>12</v>
      </c>
      <c r="G16" s="147"/>
      <c r="H16" s="148">
        <v>12</v>
      </c>
      <c r="I16" s="149"/>
      <c r="J16" s="146">
        <v>12</v>
      </c>
      <c r="K16" s="147"/>
      <c r="L16" s="148">
        <v>12</v>
      </c>
      <c r="M16" s="147"/>
      <c r="N16" s="146">
        <v>12</v>
      </c>
      <c r="O16" s="147"/>
      <c r="P16" s="148">
        <v>12</v>
      </c>
      <c r="Q16" s="147"/>
      <c r="R16" s="146">
        <v>12</v>
      </c>
      <c r="S16" s="147"/>
      <c r="T16" s="148">
        <v>12</v>
      </c>
      <c r="U16" s="147"/>
      <c r="V16" s="146">
        <v>12</v>
      </c>
      <c r="W16" s="147"/>
      <c r="X16" s="148">
        <v>12</v>
      </c>
      <c r="Y16" s="147"/>
      <c r="Z16" s="146">
        <v>12</v>
      </c>
      <c r="AA16" s="147"/>
      <c r="AB16" s="161">
        <v>12</v>
      </c>
      <c r="AC16" s="147"/>
      <c r="AD16" s="162">
        <v>12</v>
      </c>
      <c r="AE16" s="147"/>
      <c r="AF16" s="161">
        <v>12</v>
      </c>
      <c r="AG16" s="147"/>
      <c r="AH16" s="162">
        <v>12</v>
      </c>
      <c r="AI16" s="147"/>
      <c r="AJ16" s="161">
        <v>12</v>
      </c>
      <c r="AK16" s="147"/>
      <c r="AL16" s="162">
        <v>12</v>
      </c>
      <c r="AM16" s="147"/>
      <c r="AN16" s="161">
        <v>12</v>
      </c>
      <c r="AO16" s="147"/>
      <c r="AP16" s="162">
        <v>12</v>
      </c>
      <c r="AQ16" s="147"/>
      <c r="AR16" s="161">
        <v>12</v>
      </c>
      <c r="AS16" s="147"/>
      <c r="AT16" s="162">
        <v>12</v>
      </c>
      <c r="AU16" s="147"/>
      <c r="AV16" s="161">
        <v>12</v>
      </c>
      <c r="AW16" s="147"/>
      <c r="AX16" s="162">
        <v>12</v>
      </c>
      <c r="AY16" s="147"/>
      <c r="AZ16" s="162">
        <v>12</v>
      </c>
      <c r="BA16" s="147"/>
      <c r="BB16" s="162">
        <v>12</v>
      </c>
      <c r="BC16" s="147"/>
      <c r="BD16" s="162">
        <v>12</v>
      </c>
      <c r="BE16" s="147"/>
    </row>
  </sheetData>
  <mergeCells count="28">
    <mergeCell ref="AT3:AU3"/>
    <mergeCell ref="AV3:AW3"/>
    <mergeCell ref="AD3:AE3"/>
    <mergeCell ref="AF3:AG3"/>
    <mergeCell ref="AH3:AI3"/>
    <mergeCell ref="AJ3:AK3"/>
    <mergeCell ref="AN3:AO3"/>
    <mergeCell ref="X3:Y3"/>
    <mergeCell ref="Z3:AA3"/>
    <mergeCell ref="AB3:AC3"/>
    <mergeCell ref="AP3:AQ3"/>
    <mergeCell ref="AR3:AS3"/>
    <mergeCell ref="AZ3:BA3"/>
    <mergeCell ref="BB3:BC3"/>
    <mergeCell ref="BD3:BE3"/>
    <mergeCell ref="B3:C3"/>
    <mergeCell ref="D3:E3"/>
    <mergeCell ref="AX3:AY3"/>
    <mergeCell ref="F3:G3"/>
    <mergeCell ref="H3:I3"/>
    <mergeCell ref="J3:K3"/>
    <mergeCell ref="L3:M3"/>
    <mergeCell ref="N3:O3"/>
    <mergeCell ref="AL3:AM3"/>
    <mergeCell ref="P3:Q3"/>
    <mergeCell ref="R3:S3"/>
    <mergeCell ref="T3:U3"/>
    <mergeCell ref="V3:W3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6"/>
  <sheetViews>
    <sheetView zoomScale="70" zoomScaleNormal="70" workbookViewId="0">
      <selection activeCell="BJ5" sqref="BJ5"/>
    </sheetView>
  </sheetViews>
  <sheetFormatPr defaultRowHeight="17.25"/>
  <cols>
    <col min="1" max="1" width="9" style="123"/>
    <col min="2" max="2" width="5.5" style="123" customWidth="1"/>
    <col min="3" max="3" width="14.375" style="123" customWidth="1"/>
    <col min="4" max="4" width="5.5" style="123" customWidth="1"/>
    <col min="5" max="5" width="14.375" style="123" customWidth="1"/>
    <col min="6" max="6" width="5.5" style="123" customWidth="1"/>
    <col min="7" max="7" width="14.375" style="123" customWidth="1"/>
    <col min="8" max="8" width="5.5" style="123" customWidth="1"/>
    <col min="9" max="9" width="14.375" style="123" customWidth="1"/>
    <col min="10" max="10" width="5.5" style="123" customWidth="1"/>
    <col min="11" max="11" width="14.375" style="123" customWidth="1"/>
    <col min="12" max="12" width="5.5" style="123" customWidth="1"/>
    <col min="13" max="13" width="14.375" style="123" customWidth="1"/>
    <col min="14" max="14" width="5.5" style="123" customWidth="1"/>
    <col min="15" max="15" width="14.375" style="123" customWidth="1"/>
    <col min="16" max="16" width="5.5" style="123" customWidth="1"/>
    <col min="17" max="17" width="14.25" style="123" customWidth="1"/>
    <col min="18" max="18" width="5.5" style="123" customWidth="1"/>
    <col min="19" max="19" width="14.25" style="123" customWidth="1"/>
    <col min="20" max="20" width="5.5" style="123" customWidth="1"/>
    <col min="21" max="21" width="14.25" style="123" customWidth="1"/>
    <col min="22" max="22" width="5.5" style="123" customWidth="1"/>
    <col min="23" max="23" width="14.25" style="123" customWidth="1"/>
    <col min="24" max="24" width="5.5" style="123" customWidth="1"/>
    <col min="25" max="25" width="14.25" style="123" customWidth="1"/>
    <col min="26" max="26" width="5.5" style="123" customWidth="1"/>
    <col min="27" max="27" width="14.25" style="123" customWidth="1"/>
    <col min="28" max="28" width="5.5" style="123" customWidth="1"/>
    <col min="29" max="29" width="14.25" style="123" customWidth="1"/>
    <col min="30" max="30" width="5.5" style="123" customWidth="1"/>
    <col min="31" max="31" width="14.25" style="123" customWidth="1"/>
    <col min="32" max="32" width="5.5" style="123" customWidth="1"/>
    <col min="33" max="33" width="14" style="123" customWidth="1"/>
    <col min="34" max="34" width="5.5" style="123" customWidth="1"/>
    <col min="35" max="35" width="14" style="123" customWidth="1"/>
    <col min="36" max="36" width="5.5" style="123" customWidth="1"/>
    <col min="37" max="37" width="14" style="123" customWidth="1"/>
    <col min="38" max="38" width="5.5" style="123" customWidth="1"/>
    <col min="39" max="39" width="14" style="123" customWidth="1"/>
    <col min="40" max="40" width="5.5" style="123" customWidth="1"/>
    <col min="41" max="41" width="14" style="123" customWidth="1"/>
    <col min="42" max="42" width="5.5" style="123" customWidth="1"/>
    <col min="43" max="43" width="14" style="123" customWidth="1"/>
    <col min="44" max="44" width="5.5" style="123" customWidth="1"/>
    <col min="45" max="45" width="14" style="123" customWidth="1"/>
    <col min="46" max="46" width="5.5" style="123" customWidth="1"/>
    <col min="47" max="47" width="14" style="123" customWidth="1"/>
    <col min="48" max="48" width="5.5" style="123" customWidth="1"/>
    <col min="49" max="49" width="14" style="123" customWidth="1"/>
    <col min="50" max="50" width="5.5" style="123" customWidth="1"/>
    <col min="51" max="51" width="14" style="123" customWidth="1"/>
    <col min="52" max="52" width="5.625" style="123" customWidth="1"/>
    <col min="53" max="53" width="14" style="123" customWidth="1"/>
    <col min="54" max="54" width="5.625" style="123" customWidth="1"/>
    <col min="55" max="55" width="14" style="123" customWidth="1"/>
    <col min="56" max="56" width="5.625" style="123" customWidth="1"/>
    <col min="57" max="57" width="14" style="123" customWidth="1"/>
    <col min="58" max="58" width="5.625" style="123" customWidth="1"/>
    <col min="59" max="59" width="14" style="123" customWidth="1"/>
    <col min="60" max="60" width="5.625" style="123" customWidth="1"/>
    <col min="61" max="61" width="14" style="123" customWidth="1"/>
    <col min="62" max="62" width="5.625" style="123" customWidth="1"/>
    <col min="63" max="63" width="14" style="123" customWidth="1"/>
    <col min="64" max="16384" width="9" style="123"/>
  </cols>
  <sheetData>
    <row r="1" spans="1:63" ht="18" thickBot="1">
      <c r="B1" s="120" t="s">
        <v>145</v>
      </c>
      <c r="C1" s="120"/>
      <c r="D1" s="120"/>
      <c r="E1" s="120"/>
      <c r="F1" s="121"/>
      <c r="G1" s="122"/>
      <c r="H1" s="122"/>
      <c r="I1" s="122"/>
      <c r="J1" s="122"/>
      <c r="K1" s="122"/>
      <c r="L1" s="122"/>
      <c r="M1" s="122"/>
      <c r="N1" s="122"/>
      <c r="O1" s="122"/>
    </row>
    <row r="2" spans="1:63" ht="18" thickBot="1">
      <c r="A2" s="123" t="s">
        <v>189</v>
      </c>
      <c r="B2" s="151">
        <v>1</v>
      </c>
      <c r="C2" s="152">
        <v>101</v>
      </c>
      <c r="D2" s="151">
        <v>2</v>
      </c>
      <c r="E2" s="153">
        <v>102</v>
      </c>
      <c r="F2" s="124">
        <v>3</v>
      </c>
      <c r="G2" s="153">
        <v>103</v>
      </c>
      <c r="H2" s="124">
        <v>4</v>
      </c>
      <c r="I2" s="153">
        <v>104</v>
      </c>
      <c r="J2" s="124">
        <v>5</v>
      </c>
      <c r="K2" s="153">
        <v>105</v>
      </c>
      <c r="L2" s="124">
        <v>6</v>
      </c>
      <c r="M2" s="153">
        <v>106</v>
      </c>
      <c r="N2" s="124">
        <v>7</v>
      </c>
      <c r="O2" s="153">
        <v>107</v>
      </c>
      <c r="P2" s="124">
        <v>8</v>
      </c>
      <c r="Q2" s="153">
        <v>108</v>
      </c>
      <c r="R2" s="124">
        <v>9</v>
      </c>
      <c r="S2" s="153">
        <v>109</v>
      </c>
      <c r="T2" s="124">
        <v>10</v>
      </c>
      <c r="U2" s="153">
        <v>110</v>
      </c>
      <c r="V2" s="124">
        <v>11</v>
      </c>
      <c r="W2" s="153">
        <v>111</v>
      </c>
      <c r="X2" s="124">
        <v>12</v>
      </c>
      <c r="Y2" s="153">
        <v>112</v>
      </c>
      <c r="Z2" s="124">
        <v>13</v>
      </c>
      <c r="AA2" s="153">
        <v>113</v>
      </c>
      <c r="AB2" s="124">
        <v>14</v>
      </c>
      <c r="AC2" s="153">
        <v>114</v>
      </c>
      <c r="AD2" s="124">
        <v>15</v>
      </c>
      <c r="AE2" s="153">
        <v>115</v>
      </c>
      <c r="AF2" s="124">
        <v>16</v>
      </c>
      <c r="AG2" s="153">
        <v>116</v>
      </c>
      <c r="AH2" s="124">
        <v>17</v>
      </c>
      <c r="AI2" s="153">
        <v>117</v>
      </c>
      <c r="AJ2" s="124">
        <v>18</v>
      </c>
      <c r="AK2" s="153">
        <v>118</v>
      </c>
      <c r="AL2" s="124">
        <v>19</v>
      </c>
      <c r="AM2" s="153">
        <v>119</v>
      </c>
      <c r="AN2" s="124">
        <v>20</v>
      </c>
      <c r="AO2" s="153">
        <v>120</v>
      </c>
      <c r="AP2" s="124">
        <v>21</v>
      </c>
      <c r="AQ2" s="153">
        <v>121</v>
      </c>
      <c r="AR2" s="124">
        <v>22</v>
      </c>
      <c r="AS2" s="153">
        <v>122</v>
      </c>
      <c r="AT2" s="124">
        <v>23</v>
      </c>
      <c r="AU2" s="153">
        <v>123</v>
      </c>
      <c r="AV2" s="124">
        <v>24</v>
      </c>
      <c r="AW2" s="153">
        <v>124</v>
      </c>
      <c r="AX2" s="124">
        <v>25</v>
      </c>
      <c r="AY2" s="153">
        <v>125</v>
      </c>
      <c r="AZ2" s="124">
        <v>26</v>
      </c>
      <c r="BA2" s="153">
        <v>126</v>
      </c>
      <c r="BB2" s="124">
        <v>27</v>
      </c>
      <c r="BC2" s="153">
        <v>127</v>
      </c>
      <c r="BD2" s="124">
        <v>28</v>
      </c>
      <c r="BE2" s="153">
        <v>128</v>
      </c>
      <c r="BF2" s="124">
        <v>29</v>
      </c>
      <c r="BG2" s="153">
        <v>129</v>
      </c>
      <c r="BH2" s="124">
        <v>30</v>
      </c>
      <c r="BI2" s="153">
        <v>130</v>
      </c>
      <c r="BJ2" s="124">
        <v>31</v>
      </c>
      <c r="BK2" s="153">
        <v>131</v>
      </c>
    </row>
    <row r="3" spans="1:63" s="125" customFormat="1" ht="25.5" customHeight="1" thickBot="1">
      <c r="B3" s="905" t="s">
        <v>292</v>
      </c>
      <c r="C3" s="904"/>
      <c r="D3" s="903" t="s">
        <v>293</v>
      </c>
      <c r="E3" s="904"/>
      <c r="F3" s="903" t="s">
        <v>294</v>
      </c>
      <c r="G3" s="904"/>
      <c r="H3" s="903" t="s">
        <v>295</v>
      </c>
      <c r="I3" s="904"/>
      <c r="J3" s="903" t="s">
        <v>296</v>
      </c>
      <c r="K3" s="904"/>
      <c r="L3" s="903" t="s">
        <v>297</v>
      </c>
      <c r="M3" s="904"/>
      <c r="N3" s="903" t="s">
        <v>298</v>
      </c>
      <c r="O3" s="904"/>
      <c r="P3" s="903" t="s">
        <v>299</v>
      </c>
      <c r="Q3" s="904"/>
      <c r="R3" s="903" t="s">
        <v>300</v>
      </c>
      <c r="S3" s="904"/>
      <c r="T3" s="903" t="s">
        <v>301</v>
      </c>
      <c r="U3" s="904"/>
      <c r="V3" s="903" t="s">
        <v>302</v>
      </c>
      <c r="W3" s="904"/>
      <c r="X3" s="903" t="s">
        <v>303</v>
      </c>
      <c r="Y3" s="904"/>
      <c r="Z3" s="903" t="s">
        <v>304</v>
      </c>
      <c r="AA3" s="904"/>
      <c r="AB3" s="903" t="s">
        <v>305</v>
      </c>
      <c r="AC3" s="904"/>
      <c r="AD3" s="903" t="s">
        <v>306</v>
      </c>
      <c r="AE3" s="904"/>
      <c r="AF3" s="903" t="s">
        <v>307</v>
      </c>
      <c r="AG3" s="904"/>
      <c r="AH3" s="903" t="s">
        <v>308</v>
      </c>
      <c r="AI3" s="904"/>
      <c r="AJ3" s="903" t="s">
        <v>309</v>
      </c>
      <c r="AK3" s="904"/>
      <c r="AL3" s="903" t="s">
        <v>310</v>
      </c>
      <c r="AM3" s="904"/>
      <c r="AN3" s="903" t="s">
        <v>311</v>
      </c>
      <c r="AO3" s="904"/>
      <c r="AP3" s="903" t="s">
        <v>312</v>
      </c>
      <c r="AQ3" s="904"/>
      <c r="AR3" s="903" t="s">
        <v>313</v>
      </c>
      <c r="AS3" s="904"/>
      <c r="AT3" s="903" t="s">
        <v>314</v>
      </c>
      <c r="AU3" s="904"/>
      <c r="AV3" s="903" t="s">
        <v>315</v>
      </c>
      <c r="AW3" s="904"/>
      <c r="AX3" s="903" t="s">
        <v>316</v>
      </c>
      <c r="AY3" s="904"/>
      <c r="AZ3" s="903" t="s">
        <v>317</v>
      </c>
      <c r="BA3" s="904"/>
      <c r="BB3" s="903" t="s">
        <v>318</v>
      </c>
      <c r="BC3" s="904"/>
      <c r="BD3" s="903" t="s">
        <v>319</v>
      </c>
      <c r="BE3" s="904"/>
      <c r="BF3" s="903" t="s">
        <v>320</v>
      </c>
      <c r="BG3" s="904"/>
      <c r="BH3" s="903" t="s">
        <v>321</v>
      </c>
      <c r="BI3" s="904"/>
      <c r="BJ3" s="903" t="s">
        <v>322</v>
      </c>
      <c r="BK3" s="904"/>
    </row>
    <row r="4" spans="1:63" s="132" customFormat="1" ht="29.25" customHeight="1" thickBot="1">
      <c r="B4" s="126" t="s">
        <v>186</v>
      </c>
      <c r="C4" s="127" t="s">
        <v>187</v>
      </c>
      <c r="D4" s="128" t="s">
        <v>186</v>
      </c>
      <c r="E4" s="129" t="s">
        <v>187</v>
      </c>
      <c r="F4" s="130" t="s">
        <v>186</v>
      </c>
      <c r="G4" s="127" t="s">
        <v>187</v>
      </c>
      <c r="H4" s="128" t="s">
        <v>186</v>
      </c>
      <c r="I4" s="129" t="s">
        <v>187</v>
      </c>
      <c r="J4" s="130" t="s">
        <v>186</v>
      </c>
      <c r="K4" s="127" t="s">
        <v>187</v>
      </c>
      <c r="L4" s="128" t="s">
        <v>186</v>
      </c>
      <c r="M4" s="129" t="s">
        <v>187</v>
      </c>
      <c r="N4" s="130" t="s">
        <v>186</v>
      </c>
      <c r="O4" s="127" t="s">
        <v>187</v>
      </c>
      <c r="P4" s="128" t="s">
        <v>186</v>
      </c>
      <c r="Q4" s="129" t="s">
        <v>187</v>
      </c>
      <c r="R4" s="130" t="s">
        <v>186</v>
      </c>
      <c r="S4" s="127" t="s">
        <v>187</v>
      </c>
      <c r="T4" s="128" t="s">
        <v>186</v>
      </c>
      <c r="U4" s="129" t="s">
        <v>187</v>
      </c>
      <c r="V4" s="130" t="s">
        <v>186</v>
      </c>
      <c r="W4" s="127" t="s">
        <v>187</v>
      </c>
      <c r="X4" s="128" t="s">
        <v>186</v>
      </c>
      <c r="Y4" s="129" t="s">
        <v>187</v>
      </c>
      <c r="Z4" s="131" t="s">
        <v>186</v>
      </c>
      <c r="AA4" s="154" t="s">
        <v>187</v>
      </c>
      <c r="AB4" s="155" t="s">
        <v>186</v>
      </c>
      <c r="AC4" s="155" t="s">
        <v>187</v>
      </c>
      <c r="AD4" s="156" t="s">
        <v>186</v>
      </c>
      <c r="AE4" s="154" t="s">
        <v>187</v>
      </c>
      <c r="AF4" s="155" t="s">
        <v>186</v>
      </c>
      <c r="AG4" s="155" t="s">
        <v>187</v>
      </c>
      <c r="AH4" s="156" t="s">
        <v>186</v>
      </c>
      <c r="AI4" s="154" t="s">
        <v>187</v>
      </c>
      <c r="AJ4" s="155" t="s">
        <v>188</v>
      </c>
      <c r="AK4" s="155" t="s">
        <v>187</v>
      </c>
      <c r="AL4" s="156" t="s">
        <v>186</v>
      </c>
      <c r="AM4" s="154" t="s">
        <v>187</v>
      </c>
      <c r="AN4" s="155" t="s">
        <v>186</v>
      </c>
      <c r="AO4" s="155" t="s">
        <v>187</v>
      </c>
      <c r="AP4" s="156" t="s">
        <v>186</v>
      </c>
      <c r="AQ4" s="154" t="s">
        <v>187</v>
      </c>
      <c r="AR4" s="155" t="s">
        <v>186</v>
      </c>
      <c r="AS4" s="155" t="s">
        <v>187</v>
      </c>
      <c r="AT4" s="156" t="s">
        <v>186</v>
      </c>
      <c r="AU4" s="154" t="s">
        <v>187</v>
      </c>
      <c r="AV4" s="155" t="s">
        <v>186</v>
      </c>
      <c r="AW4" s="155" t="s">
        <v>187</v>
      </c>
      <c r="AX4" s="156" t="s">
        <v>186</v>
      </c>
      <c r="AY4" s="154" t="s">
        <v>187</v>
      </c>
      <c r="AZ4" s="156" t="s">
        <v>186</v>
      </c>
      <c r="BA4" s="154" t="s">
        <v>187</v>
      </c>
      <c r="BB4" s="156" t="s">
        <v>186</v>
      </c>
      <c r="BC4" s="154" t="s">
        <v>187</v>
      </c>
      <c r="BD4" s="156" t="s">
        <v>186</v>
      </c>
      <c r="BE4" s="154" t="s">
        <v>187</v>
      </c>
      <c r="BF4" s="156" t="s">
        <v>186</v>
      </c>
      <c r="BG4" s="154" t="s">
        <v>187</v>
      </c>
      <c r="BH4" s="156" t="s">
        <v>186</v>
      </c>
      <c r="BI4" s="154" t="s">
        <v>187</v>
      </c>
      <c r="BJ4" s="156" t="s">
        <v>186</v>
      </c>
      <c r="BK4" s="154" t="s">
        <v>187</v>
      </c>
    </row>
    <row r="5" spans="1:63" s="132" customFormat="1" ht="29.25" customHeight="1">
      <c r="B5" s="133" t="s">
        <v>323</v>
      </c>
      <c r="C5" s="134"/>
      <c r="D5" s="135" t="s">
        <v>323</v>
      </c>
      <c r="E5" s="134"/>
      <c r="F5" s="133" t="s">
        <v>323</v>
      </c>
      <c r="G5" s="134"/>
      <c r="H5" s="135" t="s">
        <v>323</v>
      </c>
      <c r="I5" s="134"/>
      <c r="J5" s="133" t="s">
        <v>323</v>
      </c>
      <c r="K5" s="134"/>
      <c r="L5" s="135" t="s">
        <v>323</v>
      </c>
      <c r="M5" s="134"/>
      <c r="N5" s="133" t="s">
        <v>323</v>
      </c>
      <c r="O5" s="134"/>
      <c r="P5" s="135">
        <v>1</v>
      </c>
      <c r="Q5" s="134"/>
      <c r="R5" s="133">
        <v>1</v>
      </c>
      <c r="S5" s="134"/>
      <c r="T5" s="135">
        <v>1</v>
      </c>
      <c r="U5" s="134"/>
      <c r="V5" s="133" t="s">
        <v>323</v>
      </c>
      <c r="W5" s="134"/>
      <c r="X5" s="135" t="s">
        <v>323</v>
      </c>
      <c r="Y5" s="134"/>
      <c r="Z5" s="133" t="s">
        <v>323</v>
      </c>
      <c r="AA5" s="134"/>
      <c r="AB5" s="157" t="s">
        <v>323</v>
      </c>
      <c r="AC5" s="134"/>
      <c r="AD5" s="158" t="s">
        <v>323</v>
      </c>
      <c r="AE5" s="134"/>
      <c r="AF5" s="157" t="s">
        <v>323</v>
      </c>
      <c r="AG5" s="134"/>
      <c r="AH5" s="158" t="s">
        <v>323</v>
      </c>
      <c r="AI5" s="134"/>
      <c r="AJ5" s="157" t="s">
        <v>323</v>
      </c>
      <c r="AK5" s="134"/>
      <c r="AL5" s="158" t="s">
        <v>323</v>
      </c>
      <c r="AM5" s="134"/>
      <c r="AN5" s="157">
        <v>1</v>
      </c>
      <c r="AO5" s="134"/>
      <c r="AP5" s="158" t="s">
        <v>323</v>
      </c>
      <c r="AQ5" s="134"/>
      <c r="AR5" s="157">
        <v>1</v>
      </c>
      <c r="AS5" s="134"/>
      <c r="AT5" s="158" t="s">
        <v>323</v>
      </c>
      <c r="AU5" s="134"/>
      <c r="AV5" s="157" t="s">
        <v>323</v>
      </c>
      <c r="AW5" s="134"/>
      <c r="AX5" s="158" t="s">
        <v>323</v>
      </c>
      <c r="AY5" s="134"/>
      <c r="AZ5" s="158" t="s">
        <v>323</v>
      </c>
      <c r="BA5" s="134"/>
      <c r="BB5" s="158" t="s">
        <v>323</v>
      </c>
      <c r="BC5" s="134"/>
      <c r="BD5" s="158">
        <v>1</v>
      </c>
      <c r="BE5" s="134"/>
      <c r="BF5" s="158" t="s">
        <v>323</v>
      </c>
      <c r="BG5" s="134"/>
      <c r="BH5" s="158" t="s">
        <v>323</v>
      </c>
      <c r="BI5" s="134"/>
      <c r="BJ5" s="158" t="s">
        <v>323</v>
      </c>
      <c r="BK5" s="134"/>
    </row>
    <row r="6" spans="1:63" s="132" customFormat="1" ht="29.25" customHeight="1">
      <c r="B6" s="137">
        <v>2</v>
      </c>
      <c r="C6" s="138"/>
      <c r="D6" s="139">
        <v>2</v>
      </c>
      <c r="E6" s="138"/>
      <c r="F6" s="137">
        <v>2</v>
      </c>
      <c r="G6" s="138"/>
      <c r="H6" s="139">
        <v>2</v>
      </c>
      <c r="I6" s="138"/>
      <c r="J6" s="137">
        <v>2</v>
      </c>
      <c r="K6" s="138"/>
      <c r="L6" s="139">
        <v>2</v>
      </c>
      <c r="M6" s="138"/>
      <c r="N6" s="137">
        <v>2</v>
      </c>
      <c r="O6" s="138"/>
      <c r="P6" s="139">
        <v>2</v>
      </c>
      <c r="Q6" s="138"/>
      <c r="R6" s="137">
        <v>2</v>
      </c>
      <c r="S6" s="138"/>
      <c r="T6" s="139">
        <v>2</v>
      </c>
      <c r="U6" s="138"/>
      <c r="V6" s="137">
        <v>2</v>
      </c>
      <c r="W6" s="138"/>
      <c r="X6" s="139">
        <v>2</v>
      </c>
      <c r="Y6" s="138"/>
      <c r="Z6" s="137">
        <v>2</v>
      </c>
      <c r="AA6" s="138"/>
      <c r="AB6" s="159">
        <v>2</v>
      </c>
      <c r="AC6" s="138"/>
      <c r="AD6" s="160">
        <v>2</v>
      </c>
      <c r="AE6" s="138"/>
      <c r="AF6" s="159">
        <v>2</v>
      </c>
      <c r="AG6" s="138"/>
      <c r="AH6" s="160">
        <v>2</v>
      </c>
      <c r="AI6" s="138"/>
      <c r="AJ6" s="159">
        <v>2</v>
      </c>
      <c r="AK6" s="138"/>
      <c r="AL6" s="160">
        <v>2</v>
      </c>
      <c r="AM6" s="138"/>
      <c r="AN6" s="159">
        <v>2</v>
      </c>
      <c r="AO6" s="138"/>
      <c r="AP6" s="160">
        <v>2</v>
      </c>
      <c r="AQ6" s="138"/>
      <c r="AR6" s="159">
        <v>2</v>
      </c>
      <c r="AS6" s="138"/>
      <c r="AT6" s="160">
        <v>2</v>
      </c>
      <c r="AU6" s="138"/>
      <c r="AV6" s="159">
        <v>2</v>
      </c>
      <c r="AW6" s="138"/>
      <c r="AX6" s="160">
        <v>2</v>
      </c>
      <c r="AY6" s="138"/>
      <c r="AZ6" s="160">
        <v>2</v>
      </c>
      <c r="BA6" s="138"/>
      <c r="BB6" s="160">
        <v>2</v>
      </c>
      <c r="BC6" s="138"/>
      <c r="BD6" s="160">
        <v>2</v>
      </c>
      <c r="BE6" s="138"/>
      <c r="BF6" s="160">
        <v>2</v>
      </c>
      <c r="BG6" s="138"/>
      <c r="BH6" s="160">
        <v>2</v>
      </c>
      <c r="BI6" s="138"/>
      <c r="BJ6" s="160">
        <v>2</v>
      </c>
      <c r="BK6" s="138"/>
    </row>
    <row r="7" spans="1:63" s="132" customFormat="1" ht="29.25" customHeight="1">
      <c r="B7" s="141">
        <v>3</v>
      </c>
      <c r="C7" s="142"/>
      <c r="D7" s="143">
        <v>3</v>
      </c>
      <c r="E7" s="142"/>
      <c r="F7" s="145">
        <v>3</v>
      </c>
      <c r="G7" s="142"/>
      <c r="H7" s="143">
        <v>3</v>
      </c>
      <c r="I7" s="142"/>
      <c r="J7" s="145">
        <v>3</v>
      </c>
      <c r="K7" s="142"/>
      <c r="L7" s="143">
        <v>3</v>
      </c>
      <c r="M7" s="142"/>
      <c r="N7" s="145">
        <v>3</v>
      </c>
      <c r="O7" s="142"/>
      <c r="P7" s="143">
        <v>3</v>
      </c>
      <c r="Q7" s="142"/>
      <c r="R7" s="145" t="s">
        <v>324</v>
      </c>
      <c r="S7" s="142"/>
      <c r="T7" s="143">
        <v>3</v>
      </c>
      <c r="U7" s="142"/>
      <c r="V7" s="145">
        <v>3</v>
      </c>
      <c r="W7" s="142"/>
      <c r="X7" s="143">
        <v>3</v>
      </c>
      <c r="Y7" s="142"/>
      <c r="Z7" s="145">
        <v>3</v>
      </c>
      <c r="AA7" s="142"/>
      <c r="AB7" s="159">
        <v>3</v>
      </c>
      <c r="AC7" s="142"/>
      <c r="AD7" s="160">
        <v>3</v>
      </c>
      <c r="AE7" s="142"/>
      <c r="AF7" s="159">
        <v>3</v>
      </c>
      <c r="AG7" s="142"/>
      <c r="AH7" s="160">
        <v>3</v>
      </c>
      <c r="AI7" s="142"/>
      <c r="AJ7" s="159">
        <v>3</v>
      </c>
      <c r="AK7" s="142"/>
      <c r="AL7" s="160">
        <v>3</v>
      </c>
      <c r="AM7" s="142"/>
      <c r="AN7" s="159">
        <v>3</v>
      </c>
      <c r="AO7" s="142"/>
      <c r="AP7" s="160">
        <v>3</v>
      </c>
      <c r="AQ7" s="142"/>
      <c r="AR7" s="159" t="s">
        <v>324</v>
      </c>
      <c r="AS7" s="142"/>
      <c r="AT7" s="160">
        <v>3</v>
      </c>
      <c r="AU7" s="142"/>
      <c r="AV7" s="159">
        <v>3</v>
      </c>
      <c r="AW7" s="142"/>
      <c r="AX7" s="160">
        <v>3</v>
      </c>
      <c r="AY7" s="142"/>
      <c r="AZ7" s="160">
        <v>3</v>
      </c>
      <c r="BA7" s="142"/>
      <c r="BB7" s="160">
        <v>3</v>
      </c>
      <c r="BC7" s="142"/>
      <c r="BD7" s="160">
        <v>3</v>
      </c>
      <c r="BE7" s="142"/>
      <c r="BF7" s="160">
        <v>3</v>
      </c>
      <c r="BG7" s="142"/>
      <c r="BH7" s="160">
        <v>3</v>
      </c>
      <c r="BI7" s="142"/>
      <c r="BJ7" s="160">
        <v>3</v>
      </c>
      <c r="BK7" s="142"/>
    </row>
    <row r="8" spans="1:63" s="132" customFormat="1" ht="29.25" customHeight="1">
      <c r="B8" s="141">
        <v>4</v>
      </c>
      <c r="C8" s="142"/>
      <c r="D8" s="143">
        <v>4</v>
      </c>
      <c r="E8" s="142"/>
      <c r="F8" s="145">
        <v>4</v>
      </c>
      <c r="G8" s="142"/>
      <c r="H8" s="143">
        <v>4</v>
      </c>
      <c r="I8" s="142"/>
      <c r="J8" s="145">
        <v>4</v>
      </c>
      <c r="K8" s="142"/>
      <c r="L8" s="143">
        <v>4</v>
      </c>
      <c r="M8" s="142"/>
      <c r="N8" s="145">
        <v>4</v>
      </c>
      <c r="O8" s="142"/>
      <c r="P8" s="143">
        <v>4</v>
      </c>
      <c r="Q8" s="142"/>
      <c r="R8" s="145">
        <v>4</v>
      </c>
      <c r="S8" s="142"/>
      <c r="T8" s="143" t="s">
        <v>325</v>
      </c>
      <c r="U8" s="142"/>
      <c r="V8" s="145">
        <v>4</v>
      </c>
      <c r="W8" s="142"/>
      <c r="X8" s="143">
        <v>4</v>
      </c>
      <c r="Y8" s="142"/>
      <c r="Z8" s="145">
        <v>4</v>
      </c>
      <c r="AA8" s="142"/>
      <c r="AB8" s="159">
        <v>4</v>
      </c>
      <c r="AC8" s="142"/>
      <c r="AD8" s="160">
        <v>4</v>
      </c>
      <c r="AE8" s="142"/>
      <c r="AF8" s="159">
        <v>4</v>
      </c>
      <c r="AG8" s="142"/>
      <c r="AH8" s="160">
        <v>4</v>
      </c>
      <c r="AI8" s="142"/>
      <c r="AJ8" s="159">
        <v>4</v>
      </c>
      <c r="AK8" s="142"/>
      <c r="AL8" s="160">
        <v>4</v>
      </c>
      <c r="AM8" s="142"/>
      <c r="AN8" s="159" t="s">
        <v>325</v>
      </c>
      <c r="AO8" s="142"/>
      <c r="AP8" s="160">
        <v>4</v>
      </c>
      <c r="AQ8" s="142"/>
      <c r="AR8" s="159">
        <v>4</v>
      </c>
      <c r="AS8" s="142"/>
      <c r="AT8" s="160">
        <v>4</v>
      </c>
      <c r="AU8" s="142"/>
      <c r="AV8" s="159">
        <v>4</v>
      </c>
      <c r="AW8" s="142"/>
      <c r="AX8" s="160">
        <v>4</v>
      </c>
      <c r="AY8" s="142"/>
      <c r="AZ8" s="160">
        <v>4</v>
      </c>
      <c r="BA8" s="142"/>
      <c r="BB8" s="160">
        <v>4</v>
      </c>
      <c r="BC8" s="142"/>
      <c r="BD8" s="160" t="s">
        <v>325</v>
      </c>
      <c r="BE8" s="142"/>
      <c r="BF8" s="160">
        <v>4</v>
      </c>
      <c r="BG8" s="142"/>
      <c r="BH8" s="160">
        <v>4</v>
      </c>
      <c r="BI8" s="142"/>
      <c r="BJ8" s="160">
        <v>4</v>
      </c>
      <c r="BK8" s="142"/>
    </row>
    <row r="9" spans="1:63" s="132" customFormat="1" ht="29.25" customHeight="1">
      <c r="B9" s="141">
        <v>5</v>
      </c>
      <c r="C9" s="142"/>
      <c r="D9" s="143">
        <v>5</v>
      </c>
      <c r="E9" s="142"/>
      <c r="F9" s="145">
        <v>5</v>
      </c>
      <c r="G9" s="142"/>
      <c r="H9" s="143">
        <v>5</v>
      </c>
      <c r="I9" s="142"/>
      <c r="J9" s="145">
        <v>5</v>
      </c>
      <c r="K9" s="142"/>
      <c r="L9" s="143">
        <v>5</v>
      </c>
      <c r="M9" s="142"/>
      <c r="N9" s="145">
        <v>5</v>
      </c>
      <c r="O9" s="142"/>
      <c r="P9" s="143">
        <v>5</v>
      </c>
      <c r="Q9" s="142"/>
      <c r="R9" s="145">
        <v>5</v>
      </c>
      <c r="S9" s="142"/>
      <c r="T9" s="143">
        <v>5</v>
      </c>
      <c r="U9" s="142"/>
      <c r="V9" s="145">
        <v>5</v>
      </c>
      <c r="W9" s="142"/>
      <c r="X9" s="143">
        <v>5</v>
      </c>
      <c r="Y9" s="142"/>
      <c r="Z9" s="145">
        <v>5</v>
      </c>
      <c r="AA9" s="142"/>
      <c r="AB9" s="159">
        <v>5</v>
      </c>
      <c r="AC9" s="142"/>
      <c r="AD9" s="160">
        <v>5</v>
      </c>
      <c r="AE9" s="142"/>
      <c r="AF9" s="159">
        <v>5</v>
      </c>
      <c r="AG9" s="142"/>
      <c r="AH9" s="160">
        <v>5</v>
      </c>
      <c r="AI9" s="142"/>
      <c r="AJ9" s="159">
        <v>5</v>
      </c>
      <c r="AK9" s="142"/>
      <c r="AL9" s="160">
        <v>5</v>
      </c>
      <c r="AM9" s="142"/>
      <c r="AN9" s="159">
        <v>5</v>
      </c>
      <c r="AO9" s="142"/>
      <c r="AP9" s="160">
        <v>5</v>
      </c>
      <c r="AQ9" s="142"/>
      <c r="AR9" s="159">
        <v>5</v>
      </c>
      <c r="AS9" s="142"/>
      <c r="AT9" s="160">
        <v>5</v>
      </c>
      <c r="AU9" s="142"/>
      <c r="AV9" s="159">
        <v>5</v>
      </c>
      <c r="AW9" s="142"/>
      <c r="AX9" s="160">
        <v>5</v>
      </c>
      <c r="AY9" s="142"/>
      <c r="AZ9" s="160">
        <v>5</v>
      </c>
      <c r="BA9" s="142"/>
      <c r="BB9" s="160">
        <v>5</v>
      </c>
      <c r="BC9" s="142"/>
      <c r="BD9" s="160">
        <v>5</v>
      </c>
      <c r="BE9" s="142"/>
      <c r="BF9" s="160">
        <v>5</v>
      </c>
      <c r="BG9" s="142"/>
      <c r="BH9" s="160">
        <v>5</v>
      </c>
      <c r="BI9" s="142"/>
      <c r="BJ9" s="160">
        <v>5</v>
      </c>
      <c r="BK9" s="142"/>
    </row>
    <row r="10" spans="1:63" s="132" customFormat="1" ht="29.25" customHeight="1">
      <c r="B10" s="141">
        <v>6</v>
      </c>
      <c r="C10" s="142"/>
      <c r="D10" s="143">
        <v>6</v>
      </c>
      <c r="E10" s="142"/>
      <c r="F10" s="145">
        <v>6</v>
      </c>
      <c r="G10" s="142"/>
      <c r="H10" s="143">
        <v>6</v>
      </c>
      <c r="I10" s="142"/>
      <c r="J10" s="145">
        <v>6</v>
      </c>
      <c r="K10" s="142"/>
      <c r="L10" s="143">
        <v>6</v>
      </c>
      <c r="M10" s="142"/>
      <c r="N10" s="145">
        <v>6</v>
      </c>
      <c r="O10" s="142"/>
      <c r="P10" s="143">
        <v>6</v>
      </c>
      <c r="Q10" s="142"/>
      <c r="R10" s="145">
        <v>6</v>
      </c>
      <c r="S10" s="142"/>
      <c r="T10" s="143">
        <v>6</v>
      </c>
      <c r="U10" s="142"/>
      <c r="V10" s="145">
        <v>6</v>
      </c>
      <c r="W10" s="142"/>
      <c r="X10" s="143">
        <v>6</v>
      </c>
      <c r="Y10" s="142"/>
      <c r="Z10" s="145">
        <v>6</v>
      </c>
      <c r="AA10" s="142"/>
      <c r="AB10" s="159">
        <v>6</v>
      </c>
      <c r="AC10" s="142"/>
      <c r="AD10" s="160">
        <v>6</v>
      </c>
      <c r="AE10" s="142"/>
      <c r="AF10" s="159">
        <v>6</v>
      </c>
      <c r="AG10" s="142"/>
      <c r="AH10" s="160">
        <v>6</v>
      </c>
      <c r="AI10" s="142"/>
      <c r="AJ10" s="159">
        <v>6</v>
      </c>
      <c r="AK10" s="142"/>
      <c r="AL10" s="160">
        <v>6</v>
      </c>
      <c r="AM10" s="142"/>
      <c r="AN10" s="159">
        <v>6</v>
      </c>
      <c r="AO10" s="142"/>
      <c r="AP10" s="160">
        <v>6</v>
      </c>
      <c r="AQ10" s="142"/>
      <c r="AR10" s="159">
        <v>6</v>
      </c>
      <c r="AS10" s="142"/>
      <c r="AT10" s="160">
        <v>6</v>
      </c>
      <c r="AU10" s="142"/>
      <c r="AV10" s="159">
        <v>6</v>
      </c>
      <c r="AW10" s="142"/>
      <c r="AX10" s="160">
        <v>6</v>
      </c>
      <c r="AY10" s="142"/>
      <c r="AZ10" s="160">
        <v>6</v>
      </c>
      <c r="BA10" s="142"/>
      <c r="BB10" s="160">
        <v>6</v>
      </c>
      <c r="BC10" s="142"/>
      <c r="BD10" s="160">
        <v>6</v>
      </c>
      <c r="BE10" s="142"/>
      <c r="BF10" s="160">
        <v>6</v>
      </c>
      <c r="BG10" s="142"/>
      <c r="BH10" s="160">
        <v>6</v>
      </c>
      <c r="BI10" s="142"/>
      <c r="BJ10" s="160">
        <v>6</v>
      </c>
      <c r="BK10" s="142"/>
    </row>
    <row r="11" spans="1:63" s="132" customFormat="1" ht="29.25" customHeight="1">
      <c r="B11" s="141">
        <v>7</v>
      </c>
      <c r="C11" s="142"/>
      <c r="D11" s="143">
        <v>7</v>
      </c>
      <c r="E11" s="142"/>
      <c r="F11" s="145">
        <v>7</v>
      </c>
      <c r="G11" s="142"/>
      <c r="H11" s="143">
        <v>7</v>
      </c>
      <c r="I11" s="142"/>
      <c r="J11" s="145">
        <v>7</v>
      </c>
      <c r="K11" s="142"/>
      <c r="L11" s="143">
        <v>7</v>
      </c>
      <c r="M11" s="142"/>
      <c r="N11" s="145">
        <v>7</v>
      </c>
      <c r="O11" s="142"/>
      <c r="P11" s="143">
        <v>7</v>
      </c>
      <c r="Q11" s="142"/>
      <c r="R11" s="145">
        <v>7</v>
      </c>
      <c r="S11" s="142"/>
      <c r="T11" s="143">
        <v>7</v>
      </c>
      <c r="U11" s="142"/>
      <c r="V11" s="145">
        <v>7</v>
      </c>
      <c r="W11" s="142"/>
      <c r="X11" s="143">
        <v>7</v>
      </c>
      <c r="Y11" s="142"/>
      <c r="Z11" s="145">
        <v>7</v>
      </c>
      <c r="AA11" s="142"/>
      <c r="AB11" s="159">
        <v>7</v>
      </c>
      <c r="AC11" s="142"/>
      <c r="AD11" s="160">
        <v>7</v>
      </c>
      <c r="AE11" s="142"/>
      <c r="AF11" s="159">
        <v>7</v>
      </c>
      <c r="AG11" s="142"/>
      <c r="AH11" s="160">
        <v>7</v>
      </c>
      <c r="AI11" s="142"/>
      <c r="AJ11" s="159">
        <v>7</v>
      </c>
      <c r="AK11" s="142"/>
      <c r="AL11" s="160">
        <v>7</v>
      </c>
      <c r="AM11" s="142"/>
      <c r="AN11" s="159">
        <v>7</v>
      </c>
      <c r="AO11" s="142"/>
      <c r="AP11" s="160">
        <v>7</v>
      </c>
      <c r="AQ11" s="142"/>
      <c r="AR11" s="159">
        <v>7</v>
      </c>
      <c r="AS11" s="142"/>
      <c r="AT11" s="160">
        <v>7</v>
      </c>
      <c r="AU11" s="142"/>
      <c r="AV11" s="159">
        <v>7</v>
      </c>
      <c r="AW11" s="142"/>
      <c r="AX11" s="160">
        <v>7</v>
      </c>
      <c r="AY11" s="142"/>
      <c r="AZ11" s="160">
        <v>7</v>
      </c>
      <c r="BA11" s="142"/>
      <c r="BB11" s="160">
        <v>7</v>
      </c>
      <c r="BC11" s="142"/>
      <c r="BD11" s="160">
        <v>7</v>
      </c>
      <c r="BE11" s="142"/>
      <c r="BF11" s="160">
        <v>7</v>
      </c>
      <c r="BG11" s="142"/>
      <c r="BH11" s="160">
        <v>7</v>
      </c>
      <c r="BI11" s="142"/>
      <c r="BJ11" s="160">
        <v>7</v>
      </c>
      <c r="BK11" s="142"/>
    </row>
    <row r="12" spans="1:63" s="132" customFormat="1" ht="29.25" customHeight="1">
      <c r="B12" s="141">
        <v>8</v>
      </c>
      <c r="C12" s="142"/>
      <c r="D12" s="143">
        <v>8</v>
      </c>
      <c r="E12" s="142"/>
      <c r="F12" s="145">
        <v>8</v>
      </c>
      <c r="G12" s="142"/>
      <c r="H12" s="143">
        <v>8</v>
      </c>
      <c r="I12" s="142"/>
      <c r="J12" s="145">
        <v>8</v>
      </c>
      <c r="K12" s="142"/>
      <c r="L12" s="143">
        <v>8</v>
      </c>
      <c r="M12" s="142"/>
      <c r="N12" s="145">
        <v>8</v>
      </c>
      <c r="O12" s="142"/>
      <c r="P12" s="143">
        <v>8</v>
      </c>
      <c r="Q12" s="142"/>
      <c r="R12" s="145">
        <v>8</v>
      </c>
      <c r="S12" s="142"/>
      <c r="T12" s="143">
        <v>8</v>
      </c>
      <c r="U12" s="142"/>
      <c r="V12" s="145">
        <v>8</v>
      </c>
      <c r="W12" s="142"/>
      <c r="X12" s="143">
        <v>8</v>
      </c>
      <c r="Y12" s="142"/>
      <c r="Z12" s="145">
        <v>8</v>
      </c>
      <c r="AA12" s="142"/>
      <c r="AB12" s="159">
        <v>8</v>
      </c>
      <c r="AC12" s="142"/>
      <c r="AD12" s="160">
        <v>8</v>
      </c>
      <c r="AE12" s="142"/>
      <c r="AF12" s="159">
        <v>8</v>
      </c>
      <c r="AG12" s="142"/>
      <c r="AH12" s="160">
        <v>8</v>
      </c>
      <c r="AI12" s="142"/>
      <c r="AJ12" s="159">
        <v>8</v>
      </c>
      <c r="AK12" s="142"/>
      <c r="AL12" s="160">
        <v>8</v>
      </c>
      <c r="AM12" s="142"/>
      <c r="AN12" s="159">
        <v>8</v>
      </c>
      <c r="AO12" s="142"/>
      <c r="AP12" s="160">
        <v>8</v>
      </c>
      <c r="AQ12" s="142"/>
      <c r="AR12" s="159">
        <v>8</v>
      </c>
      <c r="AS12" s="142"/>
      <c r="AT12" s="160">
        <v>8</v>
      </c>
      <c r="AU12" s="142"/>
      <c r="AV12" s="159">
        <v>8</v>
      </c>
      <c r="AW12" s="142"/>
      <c r="AX12" s="160">
        <v>8</v>
      </c>
      <c r="AY12" s="142"/>
      <c r="AZ12" s="160">
        <v>8</v>
      </c>
      <c r="BA12" s="142"/>
      <c r="BB12" s="160">
        <v>8</v>
      </c>
      <c r="BC12" s="142"/>
      <c r="BD12" s="160">
        <v>8</v>
      </c>
      <c r="BE12" s="142"/>
      <c r="BF12" s="160">
        <v>8</v>
      </c>
      <c r="BG12" s="142"/>
      <c r="BH12" s="160">
        <v>8</v>
      </c>
      <c r="BI12" s="142"/>
      <c r="BJ12" s="160">
        <v>8</v>
      </c>
      <c r="BK12" s="142"/>
    </row>
    <row r="13" spans="1:63" s="132" customFormat="1" ht="29.25" customHeight="1">
      <c r="B13" s="141">
        <v>9</v>
      </c>
      <c r="C13" s="142"/>
      <c r="D13" s="143">
        <v>9</v>
      </c>
      <c r="E13" s="142"/>
      <c r="F13" s="145">
        <v>9</v>
      </c>
      <c r="G13" s="142"/>
      <c r="H13" s="143">
        <v>9</v>
      </c>
      <c r="I13" s="142"/>
      <c r="J13" s="145">
        <v>9</v>
      </c>
      <c r="K13" s="142"/>
      <c r="L13" s="143">
        <v>9</v>
      </c>
      <c r="M13" s="142"/>
      <c r="N13" s="145">
        <v>9</v>
      </c>
      <c r="O13" s="142"/>
      <c r="P13" s="143">
        <v>9</v>
      </c>
      <c r="Q13" s="142"/>
      <c r="R13" s="145">
        <v>9</v>
      </c>
      <c r="S13" s="142"/>
      <c r="T13" s="143">
        <v>9</v>
      </c>
      <c r="U13" s="142"/>
      <c r="V13" s="145">
        <v>9</v>
      </c>
      <c r="W13" s="142"/>
      <c r="X13" s="143">
        <v>9</v>
      </c>
      <c r="Y13" s="142"/>
      <c r="Z13" s="145">
        <v>9</v>
      </c>
      <c r="AA13" s="142"/>
      <c r="AB13" s="159">
        <v>9</v>
      </c>
      <c r="AC13" s="142"/>
      <c r="AD13" s="160">
        <v>9</v>
      </c>
      <c r="AE13" s="142"/>
      <c r="AF13" s="159">
        <v>9</v>
      </c>
      <c r="AG13" s="142"/>
      <c r="AH13" s="160">
        <v>9</v>
      </c>
      <c r="AI13" s="142"/>
      <c r="AJ13" s="159">
        <v>9</v>
      </c>
      <c r="AK13" s="142"/>
      <c r="AL13" s="160">
        <v>9</v>
      </c>
      <c r="AM13" s="142"/>
      <c r="AN13" s="159">
        <v>9</v>
      </c>
      <c r="AO13" s="142"/>
      <c r="AP13" s="160">
        <v>9</v>
      </c>
      <c r="AQ13" s="142"/>
      <c r="AR13" s="159">
        <v>9</v>
      </c>
      <c r="AS13" s="142"/>
      <c r="AT13" s="160">
        <v>9</v>
      </c>
      <c r="AU13" s="142"/>
      <c r="AV13" s="159">
        <v>9</v>
      </c>
      <c r="AW13" s="142"/>
      <c r="AX13" s="160">
        <v>9</v>
      </c>
      <c r="AY13" s="142"/>
      <c r="AZ13" s="160">
        <v>9</v>
      </c>
      <c r="BA13" s="142"/>
      <c r="BB13" s="160">
        <v>9</v>
      </c>
      <c r="BC13" s="142"/>
      <c r="BD13" s="160">
        <v>9</v>
      </c>
      <c r="BE13" s="142"/>
      <c r="BF13" s="160">
        <v>9</v>
      </c>
      <c r="BG13" s="142"/>
      <c r="BH13" s="160">
        <v>9</v>
      </c>
      <c r="BI13" s="142"/>
      <c r="BJ13" s="160">
        <v>9</v>
      </c>
      <c r="BK13" s="142"/>
    </row>
    <row r="14" spans="1:63" s="132" customFormat="1" ht="29.25" customHeight="1">
      <c r="B14" s="141">
        <v>10</v>
      </c>
      <c r="C14" s="142"/>
      <c r="D14" s="143">
        <v>10</v>
      </c>
      <c r="E14" s="142"/>
      <c r="F14" s="145">
        <v>10</v>
      </c>
      <c r="G14" s="142"/>
      <c r="H14" s="143">
        <v>10</v>
      </c>
      <c r="I14" s="142"/>
      <c r="J14" s="145">
        <v>10</v>
      </c>
      <c r="K14" s="142"/>
      <c r="L14" s="143">
        <v>10</v>
      </c>
      <c r="M14" s="142"/>
      <c r="N14" s="145">
        <v>10</v>
      </c>
      <c r="O14" s="142"/>
      <c r="P14" s="143">
        <v>10</v>
      </c>
      <c r="Q14" s="142"/>
      <c r="R14" s="145">
        <v>10</v>
      </c>
      <c r="S14" s="142"/>
      <c r="T14" s="143">
        <v>10</v>
      </c>
      <c r="U14" s="142"/>
      <c r="V14" s="145">
        <v>10</v>
      </c>
      <c r="W14" s="142"/>
      <c r="X14" s="143">
        <v>10</v>
      </c>
      <c r="Y14" s="142"/>
      <c r="Z14" s="145">
        <v>10</v>
      </c>
      <c r="AA14" s="142"/>
      <c r="AB14" s="159">
        <v>10</v>
      </c>
      <c r="AC14" s="142"/>
      <c r="AD14" s="160">
        <v>10</v>
      </c>
      <c r="AE14" s="142"/>
      <c r="AF14" s="159">
        <v>10</v>
      </c>
      <c r="AG14" s="142"/>
      <c r="AH14" s="160">
        <v>10</v>
      </c>
      <c r="AI14" s="142"/>
      <c r="AJ14" s="159">
        <v>10</v>
      </c>
      <c r="AK14" s="142"/>
      <c r="AL14" s="160">
        <v>10</v>
      </c>
      <c r="AM14" s="142"/>
      <c r="AN14" s="159">
        <v>10</v>
      </c>
      <c r="AO14" s="142"/>
      <c r="AP14" s="160">
        <v>10</v>
      </c>
      <c r="AQ14" s="142"/>
      <c r="AR14" s="159">
        <v>10</v>
      </c>
      <c r="AS14" s="142"/>
      <c r="AT14" s="160">
        <v>10</v>
      </c>
      <c r="AU14" s="142"/>
      <c r="AV14" s="159">
        <v>10</v>
      </c>
      <c r="AW14" s="142"/>
      <c r="AX14" s="160">
        <v>10</v>
      </c>
      <c r="AY14" s="142"/>
      <c r="AZ14" s="160">
        <v>10</v>
      </c>
      <c r="BA14" s="142"/>
      <c r="BB14" s="160">
        <v>10</v>
      </c>
      <c r="BC14" s="142"/>
      <c r="BD14" s="160">
        <v>10</v>
      </c>
      <c r="BE14" s="142"/>
      <c r="BF14" s="160">
        <v>10</v>
      </c>
      <c r="BG14" s="142"/>
      <c r="BH14" s="160">
        <v>10</v>
      </c>
      <c r="BI14" s="142"/>
      <c r="BJ14" s="160">
        <v>10</v>
      </c>
      <c r="BK14" s="142"/>
    </row>
    <row r="15" spans="1:63" s="132" customFormat="1" ht="29.25" customHeight="1">
      <c r="B15" s="141">
        <v>11</v>
      </c>
      <c r="C15" s="142"/>
      <c r="D15" s="143">
        <v>11</v>
      </c>
      <c r="E15" s="142"/>
      <c r="F15" s="145">
        <v>11</v>
      </c>
      <c r="G15" s="142"/>
      <c r="H15" s="143">
        <v>11</v>
      </c>
      <c r="I15" s="142"/>
      <c r="J15" s="145">
        <v>11</v>
      </c>
      <c r="K15" s="142"/>
      <c r="L15" s="143">
        <v>11</v>
      </c>
      <c r="M15" s="142"/>
      <c r="N15" s="145">
        <v>11</v>
      </c>
      <c r="O15" s="142"/>
      <c r="P15" s="143">
        <v>11</v>
      </c>
      <c r="Q15" s="142"/>
      <c r="R15" s="145">
        <v>11</v>
      </c>
      <c r="S15" s="142"/>
      <c r="T15" s="143">
        <v>11</v>
      </c>
      <c r="U15" s="142"/>
      <c r="V15" s="145">
        <v>11</v>
      </c>
      <c r="W15" s="142"/>
      <c r="X15" s="143">
        <v>11</v>
      </c>
      <c r="Y15" s="142"/>
      <c r="Z15" s="145">
        <v>11</v>
      </c>
      <c r="AA15" s="142"/>
      <c r="AB15" s="159">
        <v>11</v>
      </c>
      <c r="AC15" s="142"/>
      <c r="AD15" s="160">
        <v>11</v>
      </c>
      <c r="AE15" s="142"/>
      <c r="AF15" s="159">
        <v>11</v>
      </c>
      <c r="AG15" s="142"/>
      <c r="AH15" s="160">
        <v>11</v>
      </c>
      <c r="AI15" s="142"/>
      <c r="AJ15" s="159">
        <v>11</v>
      </c>
      <c r="AK15" s="142"/>
      <c r="AL15" s="160">
        <v>11</v>
      </c>
      <c r="AM15" s="142"/>
      <c r="AN15" s="159">
        <v>11</v>
      </c>
      <c r="AO15" s="142"/>
      <c r="AP15" s="160">
        <v>11</v>
      </c>
      <c r="AQ15" s="142"/>
      <c r="AR15" s="159">
        <v>11</v>
      </c>
      <c r="AS15" s="142"/>
      <c r="AT15" s="160">
        <v>11</v>
      </c>
      <c r="AU15" s="142"/>
      <c r="AV15" s="159">
        <v>11</v>
      </c>
      <c r="AW15" s="142"/>
      <c r="AX15" s="160">
        <v>11</v>
      </c>
      <c r="AY15" s="142"/>
      <c r="AZ15" s="160">
        <v>11</v>
      </c>
      <c r="BA15" s="142"/>
      <c r="BB15" s="160">
        <v>11</v>
      </c>
      <c r="BC15" s="142"/>
      <c r="BD15" s="160">
        <v>11</v>
      </c>
      <c r="BE15" s="142"/>
      <c r="BF15" s="160">
        <v>11</v>
      </c>
      <c r="BG15" s="142"/>
      <c r="BH15" s="160">
        <v>11</v>
      </c>
      <c r="BI15" s="142"/>
      <c r="BJ15" s="160">
        <v>11</v>
      </c>
      <c r="BK15" s="142"/>
    </row>
    <row r="16" spans="1:63" s="132" customFormat="1" ht="29.25" customHeight="1" thickBot="1">
      <c r="B16" s="146">
        <v>12</v>
      </c>
      <c r="C16" s="147"/>
      <c r="D16" s="148">
        <v>12</v>
      </c>
      <c r="E16" s="147"/>
      <c r="F16" s="146">
        <v>12</v>
      </c>
      <c r="G16" s="147"/>
      <c r="H16" s="148">
        <v>12</v>
      </c>
      <c r="I16" s="147"/>
      <c r="J16" s="146">
        <v>12</v>
      </c>
      <c r="K16" s="147"/>
      <c r="L16" s="148">
        <v>12</v>
      </c>
      <c r="M16" s="147"/>
      <c r="N16" s="146">
        <v>12</v>
      </c>
      <c r="O16" s="147"/>
      <c r="P16" s="148">
        <v>12</v>
      </c>
      <c r="Q16" s="147"/>
      <c r="R16" s="146">
        <v>12</v>
      </c>
      <c r="S16" s="147"/>
      <c r="T16" s="148">
        <v>12</v>
      </c>
      <c r="U16" s="147"/>
      <c r="V16" s="146">
        <v>12</v>
      </c>
      <c r="W16" s="147"/>
      <c r="X16" s="148">
        <v>12</v>
      </c>
      <c r="Y16" s="147"/>
      <c r="Z16" s="146">
        <v>12</v>
      </c>
      <c r="AA16" s="147"/>
      <c r="AB16" s="161">
        <v>12</v>
      </c>
      <c r="AC16" s="147"/>
      <c r="AD16" s="162">
        <v>12</v>
      </c>
      <c r="AE16" s="147"/>
      <c r="AF16" s="161">
        <v>12</v>
      </c>
      <c r="AG16" s="147"/>
      <c r="AH16" s="162">
        <v>12</v>
      </c>
      <c r="AI16" s="147"/>
      <c r="AJ16" s="161">
        <v>12</v>
      </c>
      <c r="AK16" s="147"/>
      <c r="AL16" s="162">
        <v>12</v>
      </c>
      <c r="AM16" s="147"/>
      <c r="AN16" s="161">
        <v>12</v>
      </c>
      <c r="AO16" s="147"/>
      <c r="AP16" s="162">
        <v>12</v>
      </c>
      <c r="AQ16" s="147"/>
      <c r="AR16" s="161">
        <v>12</v>
      </c>
      <c r="AS16" s="147"/>
      <c r="AT16" s="162">
        <v>12</v>
      </c>
      <c r="AU16" s="147"/>
      <c r="AV16" s="161">
        <v>12</v>
      </c>
      <c r="AW16" s="147"/>
      <c r="AX16" s="162">
        <v>12</v>
      </c>
      <c r="AY16" s="147"/>
      <c r="AZ16" s="162">
        <v>12</v>
      </c>
      <c r="BA16" s="147"/>
      <c r="BB16" s="162">
        <v>12</v>
      </c>
      <c r="BC16" s="147"/>
      <c r="BD16" s="162">
        <v>12</v>
      </c>
      <c r="BE16" s="147"/>
      <c r="BF16" s="162">
        <v>12</v>
      </c>
      <c r="BG16" s="147"/>
      <c r="BH16" s="162">
        <v>12</v>
      </c>
      <c r="BI16" s="147"/>
      <c r="BJ16" s="162">
        <v>12</v>
      </c>
      <c r="BK16" s="147"/>
    </row>
  </sheetData>
  <sortState columnSort="1" ref="B3:Y17">
    <sortCondition ref="B3:Y3"/>
  </sortState>
  <mergeCells count="31">
    <mergeCell ref="BJ3:BK3"/>
    <mergeCell ref="AZ3:BA3"/>
    <mergeCell ref="BB3:BC3"/>
    <mergeCell ref="BD3:BE3"/>
    <mergeCell ref="BF3:BG3"/>
    <mergeCell ref="BH3:BI3"/>
    <mergeCell ref="AX3:AY3"/>
    <mergeCell ref="AL3:AM3"/>
    <mergeCell ref="AN3:AO3"/>
    <mergeCell ref="AP3:AQ3"/>
    <mergeCell ref="AR3:AS3"/>
    <mergeCell ref="AT3:AU3"/>
    <mergeCell ref="AV3:AW3"/>
    <mergeCell ref="AJ3:AK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L3:M3"/>
    <mergeCell ref="B3:C3"/>
    <mergeCell ref="D3:E3"/>
    <mergeCell ref="F3:G3"/>
    <mergeCell ref="H3:I3"/>
    <mergeCell ref="J3:K3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IF男子</vt:lpstr>
      <vt:lpstr>男子試合順</vt:lpstr>
      <vt:lpstr>IF女子</vt:lpstr>
      <vt:lpstr>女子試合順</vt:lpstr>
      <vt:lpstr>メンバー表IF原本男子</vt:lpstr>
      <vt:lpstr>メンバー表IF原本女子</vt:lpstr>
      <vt:lpstr>出場チームメンバー表男子</vt:lpstr>
      <vt:lpstr>出場チームメンバー表女子</vt:lpstr>
      <vt:lpstr>IF女子!Print_Area</vt:lpstr>
      <vt:lpstr>IF男子!Print_Area</vt:lpstr>
      <vt:lpstr>男子試合順!Print_Area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仙台市教育委員会</cp:lastModifiedBy>
  <cp:lastPrinted>2019-07-21T03:10:42Z</cp:lastPrinted>
  <dcterms:created xsi:type="dcterms:W3CDTF">2016-02-04T23:33:12Z</dcterms:created>
  <dcterms:modified xsi:type="dcterms:W3CDTF">2021-05-31T08:58:09Z</dcterms:modified>
</cp:coreProperties>
</file>